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60" windowWidth="11415" windowHeight="2325"/>
  </bookViews>
  <sheets>
    <sheet name="5 класс" sheetId="1" r:id="rId1"/>
    <sheet name="6 класс" sheetId="2" r:id="rId2"/>
    <sheet name="7 класс" sheetId="4" r:id="rId3"/>
    <sheet name="Лист3" sheetId="3" state="hidden" r:id="rId4"/>
    <sheet name="Результаты" sheetId="5" r:id="rId5"/>
  </sheets>
  <calcPr calcId="124519"/>
  <customWorkbookViews>
    <customWorkbookView name="Admin - Личное представление" guid="{C89B3F85-3EE2-4212-9A36-1BAFD5AA8C23}" mergeInterval="0" personalView="1" maximized="1" xWindow="1" yWindow="1" windowWidth="1191" windowHeight="538" activeSheetId="1"/>
  </customWorkbookViews>
</workbook>
</file>

<file path=xl/calcChain.xml><?xml version="1.0" encoding="utf-8"?>
<calcChain xmlns="http://schemas.openxmlformats.org/spreadsheetml/2006/main">
  <c r="E2" i="5"/>
  <c r="C6"/>
  <c r="L47" i="2"/>
  <c r="E6" i="5"/>
  <c r="E5"/>
  <c r="E4"/>
  <c r="E3"/>
  <c r="L40" i="4"/>
  <c r="L32"/>
  <c r="L25"/>
  <c r="L18"/>
  <c r="C5" i="5"/>
  <c r="C4"/>
  <c r="C3"/>
  <c r="C2"/>
  <c r="L11" i="2"/>
  <c r="L39"/>
  <c r="L30"/>
  <c r="L21"/>
  <c r="A6" i="5"/>
  <c r="A5"/>
  <c r="A4"/>
  <c r="A3"/>
  <c r="M32" i="1"/>
  <c r="M24"/>
  <c r="M17"/>
  <c r="A2" i="5"/>
  <c r="M9" i="1"/>
  <c r="L10" i="4"/>
  <c r="M38" i="1"/>
  <c r="E8" i="5" l="1"/>
  <c r="K44" i="4" s="1"/>
  <c r="L44" s="1"/>
  <c r="A8" i="5"/>
  <c r="K42" i="1" s="1"/>
  <c r="L42" s="1"/>
  <c r="C8" i="5"/>
  <c r="K51" i="2" s="1"/>
  <c r="L51" s="1"/>
</calcChain>
</file>

<file path=xl/sharedStrings.xml><?xml version="1.0" encoding="utf-8"?>
<sst xmlns="http://schemas.openxmlformats.org/spreadsheetml/2006/main" count="142" uniqueCount="122">
  <si>
    <t>Тест по теме "Кулинария" для 5 класса</t>
  </si>
  <si>
    <t>1 вопрос</t>
  </si>
  <si>
    <t xml:space="preserve"> Доброкачественность овощей можно определить по:</t>
  </si>
  <si>
    <t>Введите номер правильного ответа:</t>
  </si>
  <si>
    <t>1) цвету</t>
  </si>
  <si>
    <t>2) запаху</t>
  </si>
  <si>
    <t>3) вкусу</t>
  </si>
  <si>
    <t>4) консистенции</t>
  </si>
  <si>
    <t>2 вопрос</t>
  </si>
  <si>
    <t>Укажите последовательность этапов первичной обработки овощей:</t>
  </si>
  <si>
    <t>1) промывание</t>
  </si>
  <si>
    <t>2) сортировка</t>
  </si>
  <si>
    <t>3) нарезка</t>
  </si>
  <si>
    <t>4) очистка</t>
  </si>
  <si>
    <t>5) мойка</t>
  </si>
  <si>
    <t>3 вопрос</t>
  </si>
  <si>
    <t>Определите правильную последовательность приготовления салатов из свежих овощей:</t>
  </si>
  <si>
    <t>1) нарезка овощей</t>
  </si>
  <si>
    <t>2) выкладывание в салатницу и украшение</t>
  </si>
  <si>
    <t>3) заправка овощей</t>
  </si>
  <si>
    <t>4) первичная обработка овощей</t>
  </si>
  <si>
    <t>4 вопрос</t>
  </si>
  <si>
    <t>1 - Варка</t>
  </si>
  <si>
    <t>2 - Припускание</t>
  </si>
  <si>
    <t>4 - Пассерование</t>
  </si>
  <si>
    <t>5 - Тушение</t>
  </si>
  <si>
    <t>3 - Жарка</t>
  </si>
  <si>
    <t>А - комбинированный способ тепловой обработки овощей, сначала овощи обжаривают, затем заливают небольшим количеством жидкости и доводят до готовности</t>
  </si>
  <si>
    <t>Б - тепловая обработка овощей в разных количествах жира</t>
  </si>
  <si>
    <t>В - варка овощей в небольшом количестве жидкости</t>
  </si>
  <si>
    <t>Г - варка овощей в большом количестве жидкости</t>
  </si>
  <si>
    <t>Д - легкое обжаривание продукта</t>
  </si>
  <si>
    <t>Тест по теме "Кулинария" для 6 класса</t>
  </si>
  <si>
    <t>К минеральным веществам относятся:</t>
  </si>
  <si>
    <t>1) магний</t>
  </si>
  <si>
    <t>2) железо</t>
  </si>
  <si>
    <t>3) углеводы</t>
  </si>
  <si>
    <t>4) натрий</t>
  </si>
  <si>
    <t>5) жиры</t>
  </si>
  <si>
    <t>6) витамины</t>
  </si>
  <si>
    <t>К кисломолочным продуктам относятся:</t>
  </si>
  <si>
    <t>1) квас</t>
  </si>
  <si>
    <t>2) простокваша</t>
  </si>
  <si>
    <t>3) морс</t>
  </si>
  <si>
    <t>4) сметана</t>
  </si>
  <si>
    <t>6) творог</t>
  </si>
  <si>
    <t>7) ацидофилин</t>
  </si>
  <si>
    <t>5) сыр</t>
  </si>
  <si>
    <t>Введите номер(а) правильного ответа</t>
  </si>
  <si>
    <t>5 вопрос</t>
  </si>
  <si>
    <t>Определите доброкачественность яиц</t>
  </si>
  <si>
    <t>Сопоставьте виды тепловых обработок овощей их описанию</t>
  </si>
  <si>
    <t>1 - опустить на дно стакана</t>
  </si>
  <si>
    <t>2 - плавает чуть выше дна</t>
  </si>
  <si>
    <t>3 - находится на поверхности жидкости</t>
  </si>
  <si>
    <t>А - Недостаточно свежее</t>
  </si>
  <si>
    <t>Б - Недоброкачественное</t>
  </si>
  <si>
    <t>В - Яйцо свежее</t>
  </si>
  <si>
    <t>Определите, какую крупу получают из данной зерновой культуры</t>
  </si>
  <si>
    <t>Зерновая культура</t>
  </si>
  <si>
    <t>1 - гречиха</t>
  </si>
  <si>
    <t>2 - просо</t>
  </si>
  <si>
    <t>3 - пшеница</t>
  </si>
  <si>
    <t>4 - ячмень</t>
  </si>
  <si>
    <t>5 - овес</t>
  </si>
  <si>
    <t>Крупа, полученная из зерна</t>
  </si>
  <si>
    <t>А - пшено</t>
  </si>
  <si>
    <t>Б - манная</t>
  </si>
  <si>
    <t>В - перловая</t>
  </si>
  <si>
    <t>Г - ядрица</t>
  </si>
  <si>
    <t>Д - хлопья "Геркулес"</t>
  </si>
  <si>
    <t>По концентрации густоты каши делят на:</t>
  </si>
  <si>
    <t>1) твердые</t>
  </si>
  <si>
    <t>2) рассыпчатые</t>
  </si>
  <si>
    <t>3) мягкие</t>
  </si>
  <si>
    <t>4) жидкие</t>
  </si>
  <si>
    <t>5) зернистые</t>
  </si>
  <si>
    <t>6) вязкие</t>
  </si>
  <si>
    <t>Определите какому виду соответствуют данные макаронные изделия:</t>
  </si>
  <si>
    <t>Вид макаронных изделий</t>
  </si>
  <si>
    <t>1 - трубчатые</t>
  </si>
  <si>
    <t>2 - фигурные</t>
  </si>
  <si>
    <t>3 - вермишель</t>
  </si>
  <si>
    <t>4 - лапша</t>
  </si>
  <si>
    <t>Макаронные изделия</t>
  </si>
  <si>
    <t>А - узкая, широкая, гофрированная</t>
  </si>
  <si>
    <t>Б - обыкновенная, паутинка, яичная</t>
  </si>
  <si>
    <t>В - звездочки, ракушки, алфавит</t>
  </si>
  <si>
    <t>Г - макароны, рожки, перья</t>
  </si>
  <si>
    <t>Тест по теме "Кулинария" для 7 класса</t>
  </si>
  <si>
    <t>Укажите последовательность этапов первичной обработки фруктов и ягод:</t>
  </si>
  <si>
    <t>1) переборка;</t>
  </si>
  <si>
    <t>2) сортировка;</t>
  </si>
  <si>
    <t>3) промывание в проточной воде;</t>
  </si>
  <si>
    <t>4) удаление несъедобной части;</t>
  </si>
  <si>
    <t>5) мытье в проточной воде.</t>
  </si>
  <si>
    <t>К консервированию сахаром относятся:</t>
  </si>
  <si>
    <t>1) варение;</t>
  </si>
  <si>
    <t>2) стерилизация;</t>
  </si>
  <si>
    <t>3) конфитюр;</t>
  </si>
  <si>
    <t>4) сушка;</t>
  </si>
  <si>
    <t>5) мармелад.</t>
  </si>
  <si>
    <t>Мясопродукты являются основным источником:</t>
  </si>
  <si>
    <t>1) углеводов;</t>
  </si>
  <si>
    <t>2) жиров;</t>
  </si>
  <si>
    <t>3) белка;</t>
  </si>
  <si>
    <t>4) витаминов.</t>
  </si>
  <si>
    <t>Доброкачественность мяса можно определить по:</t>
  </si>
  <si>
    <t>1) запаху;</t>
  </si>
  <si>
    <t>2) вкусу;</t>
  </si>
  <si>
    <t>3) цвету;</t>
  </si>
  <si>
    <t>4) консистенции.</t>
  </si>
  <si>
    <t xml:space="preserve"> Укажите правильную последовательность первичной обработки мяса:</t>
  </si>
  <si>
    <t>2) оттаивание;</t>
  </si>
  <si>
    <t>3) зачистка;</t>
  </si>
  <si>
    <t>4) обмывание;</t>
  </si>
  <si>
    <t>5) нарезание.</t>
  </si>
  <si>
    <t>5 класс</t>
  </si>
  <si>
    <t>6 класс</t>
  </si>
  <si>
    <t>7 класс</t>
  </si>
  <si>
    <t>РЕЗУЛЬТАТ</t>
  </si>
  <si>
    <t xml:space="preserve">Вы прошли тест на 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</si>
</sst>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4" tint="-0.24997711111789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7" tint="-0.499984740745262"/>
      <name val="Times New Roman"/>
      <family val="1"/>
      <charset val="204"/>
    </font>
    <font>
      <sz val="15"/>
      <color rgb="FF003E1C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8FFFC2"/>
      <name val="Times New Roman"/>
      <family val="1"/>
      <charset val="204"/>
    </font>
    <font>
      <b/>
      <sz val="11"/>
      <color rgb="FF8FFFC2"/>
      <name val="Times New Roman"/>
      <family val="1"/>
      <charset val="204"/>
    </font>
    <font>
      <b/>
      <sz val="11"/>
      <color theme="7" tint="0.79998168889431442"/>
      <name val="Times New Roman"/>
      <family val="1"/>
      <charset val="204"/>
    </font>
    <font>
      <b/>
      <sz val="12"/>
      <color theme="4" tint="0.7999816888943144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635"/>
        <bgColor indexed="64"/>
      </patternFill>
    </fill>
    <fill>
      <patternFill patternType="solid">
        <fgColor rgb="FF8FFFC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Border="1" applyAlignment="1"/>
    <xf numFmtId="0" fontId="1" fillId="0" borderId="0" xfId="0" applyFont="1"/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1" fontId="1" fillId="2" borderId="18" xfId="0" applyNumberFormat="1" applyFont="1" applyFill="1" applyBorder="1" applyAlignment="1" applyProtection="1">
      <alignment horizontal="center" vertical="center" shrinkToFit="1"/>
      <protection hidden="1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18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7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1" fontId="1" fillId="5" borderId="23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1" fontId="1" fillId="5" borderId="23" xfId="0" applyNumberFormat="1" applyFont="1" applyFill="1" applyBorder="1" applyAlignment="1" applyProtection="1">
      <alignment horizontal="center" vertical="center"/>
      <protection locked="0" hidden="1"/>
    </xf>
    <xf numFmtId="1" fontId="1" fillId="5" borderId="26" xfId="0" applyNumberFormat="1" applyFont="1" applyFill="1" applyBorder="1" applyAlignment="1" applyProtection="1">
      <alignment horizontal="center" vertical="center"/>
      <protection locked="0" hidden="1"/>
    </xf>
    <xf numFmtId="1" fontId="1" fillId="5" borderId="27" xfId="0" applyNumberFormat="1" applyFont="1" applyFill="1" applyBorder="1" applyAlignment="1" applyProtection="1">
      <alignment horizontal="center" vertical="center"/>
      <protection locked="0" hidden="1"/>
    </xf>
    <xf numFmtId="0" fontId="1" fillId="5" borderId="23" xfId="0" applyFont="1" applyFill="1" applyBorder="1" applyAlignment="1" applyProtection="1">
      <alignment horizontal="center" vertical="center"/>
      <protection locked="0" hidden="1"/>
    </xf>
    <xf numFmtId="0" fontId="1" fillId="5" borderId="26" xfId="0" applyFont="1" applyFill="1" applyBorder="1" applyAlignment="1" applyProtection="1">
      <alignment horizontal="center" vertical="center"/>
      <protection locked="0" hidden="1"/>
    </xf>
    <xf numFmtId="0" fontId="1" fillId="5" borderId="27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/>
    <xf numFmtId="0" fontId="1" fillId="2" borderId="29" xfId="0" applyFont="1" applyFill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5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9" fillId="0" borderId="0" xfId="0" applyFont="1" applyFill="1" applyBorder="1" applyAlignment="1">
      <alignment vertical="center"/>
    </xf>
    <xf numFmtId="0" fontId="0" fillId="5" borderId="23" xfId="0" applyFill="1" applyBorder="1" applyAlignment="1" applyProtection="1">
      <alignment horizontal="center" vertical="center"/>
      <protection locked="0" hidden="1"/>
    </xf>
    <xf numFmtId="0" fontId="0" fillId="5" borderId="26" xfId="0" applyFill="1" applyBorder="1" applyAlignment="1" applyProtection="1">
      <alignment horizontal="center" vertical="center"/>
      <protection locked="0" hidden="1"/>
    </xf>
    <xf numFmtId="0" fontId="0" fillId="5" borderId="27" xfId="0" applyFill="1" applyBorder="1" applyAlignment="1" applyProtection="1">
      <alignment horizontal="center" vertical="center"/>
      <protection locked="0" hidden="1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0" borderId="13" xfId="0" applyFont="1" applyBorder="1" applyAlignment="1"/>
    <xf numFmtId="0" fontId="1" fillId="6" borderId="29" xfId="0" applyFont="1" applyFill="1" applyBorder="1" applyAlignment="1">
      <alignment vertical="center"/>
    </xf>
    <xf numFmtId="0" fontId="1" fillId="6" borderId="13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" fillId="6" borderId="17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10" borderId="5" xfId="0" applyFont="1" applyFill="1" applyBorder="1"/>
    <xf numFmtId="0" fontId="1" fillId="10" borderId="6" xfId="0" applyFont="1" applyFill="1" applyBorder="1"/>
    <xf numFmtId="0" fontId="1" fillId="10" borderId="6" xfId="0" applyFont="1" applyFill="1" applyBorder="1" applyAlignment="1"/>
    <xf numFmtId="0" fontId="1" fillId="10" borderId="7" xfId="0" applyFont="1" applyFill="1" applyBorder="1"/>
    <xf numFmtId="0" fontId="1" fillId="10" borderId="4" xfId="0" applyFont="1" applyFill="1" applyBorder="1"/>
    <xf numFmtId="0" fontId="1" fillId="10" borderId="0" xfId="0" applyFont="1" applyFill="1" applyBorder="1"/>
    <xf numFmtId="0" fontId="1" fillId="10" borderId="8" xfId="0" applyFont="1" applyFill="1" applyBorder="1"/>
    <xf numFmtId="0" fontId="1" fillId="10" borderId="9" xfId="0" applyFont="1" applyFill="1" applyBorder="1"/>
    <xf numFmtId="0" fontId="1" fillId="10" borderId="10" xfId="0" applyFont="1" applyFill="1" applyBorder="1"/>
    <xf numFmtId="0" fontId="1" fillId="10" borderId="11" xfId="0" applyFont="1" applyFill="1" applyBorder="1"/>
    <xf numFmtId="0" fontId="1" fillId="11" borderId="5" xfId="0" applyFont="1" applyFill="1" applyBorder="1"/>
    <xf numFmtId="0" fontId="1" fillId="11" borderId="6" xfId="0" applyFont="1" applyFill="1" applyBorder="1"/>
    <xf numFmtId="0" fontId="1" fillId="11" borderId="6" xfId="0" applyFont="1" applyFill="1" applyBorder="1" applyAlignment="1"/>
    <xf numFmtId="0" fontId="1" fillId="11" borderId="7" xfId="0" applyFont="1" applyFill="1" applyBorder="1"/>
    <xf numFmtId="0" fontId="1" fillId="11" borderId="4" xfId="0" applyFont="1" applyFill="1" applyBorder="1"/>
    <xf numFmtId="0" fontId="1" fillId="11" borderId="0" xfId="0" applyFont="1" applyFill="1" applyBorder="1"/>
    <xf numFmtId="0" fontId="1" fillId="11" borderId="8" xfId="0" applyFont="1" applyFill="1" applyBorder="1"/>
    <xf numFmtId="0" fontId="1" fillId="11" borderId="9" xfId="0" applyFont="1" applyFill="1" applyBorder="1"/>
    <xf numFmtId="0" fontId="1" fillId="11" borderId="10" xfId="0" applyFont="1" applyFill="1" applyBorder="1"/>
    <xf numFmtId="0" fontId="1" fillId="11" borderId="11" xfId="0" applyFont="1" applyFill="1" applyBorder="1"/>
    <xf numFmtId="0" fontId="0" fillId="12" borderId="29" xfId="0" applyFill="1" applyBorder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0" fillId="12" borderId="0" xfId="0" applyFill="1" applyBorder="1"/>
    <xf numFmtId="0" fontId="12" fillId="12" borderId="0" xfId="0" applyFont="1" applyFill="1" applyBorder="1" applyAlignment="1"/>
    <xf numFmtId="0" fontId="1" fillId="12" borderId="0" xfId="0" applyFont="1" applyFill="1" applyAlignment="1">
      <alignment vertical="center"/>
    </xf>
    <xf numFmtId="0" fontId="0" fillId="12" borderId="16" xfId="0" applyFill="1" applyBorder="1"/>
    <xf numFmtId="0" fontId="1" fillId="12" borderId="0" xfId="0" applyFont="1" applyFill="1" applyBorder="1" applyAlignment="1">
      <alignment vertical="center"/>
    </xf>
    <xf numFmtId="0" fontId="1" fillId="12" borderId="16" xfId="0" applyFont="1" applyFill="1" applyBorder="1" applyAlignment="1">
      <alignment vertical="center"/>
    </xf>
    <xf numFmtId="0" fontId="0" fillId="12" borderId="17" xfId="0" applyFill="1" applyBorder="1"/>
    <xf numFmtId="0" fontId="0" fillId="12" borderId="18" xfId="0" applyFill="1" applyBorder="1"/>
    <xf numFmtId="0" fontId="1" fillId="12" borderId="18" xfId="0" applyFont="1" applyFill="1" applyBorder="1" applyAlignment="1">
      <alignment vertical="center"/>
    </xf>
    <xf numFmtId="0" fontId="13" fillId="11" borderId="0" xfId="0" applyFont="1" applyFill="1" applyBorder="1"/>
    <xf numFmtId="0" fontId="10" fillId="0" borderId="0" xfId="0" applyFont="1"/>
    <xf numFmtId="0" fontId="15" fillId="5" borderId="30" xfId="0" applyFont="1" applyFill="1" applyBorder="1" applyAlignment="1" applyProtection="1">
      <alignment horizontal="center" vertical="center"/>
      <protection hidden="1"/>
    </xf>
    <xf numFmtId="0" fontId="15" fillId="8" borderId="3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10" borderId="0" xfId="0" applyFont="1" applyFill="1" applyBorder="1" applyAlignment="1" applyProtection="1">
      <alignment horizontal="center" vertical="center"/>
      <protection hidden="1"/>
    </xf>
    <xf numFmtId="0" fontId="3" fillId="11" borderId="0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0" fontId="2" fillId="2" borderId="0" xfId="0" applyFont="1" applyFill="1" applyBorder="1" applyAlignment="1" applyProtection="1">
      <alignment horizontal="left" vertical="center"/>
      <protection hidden="1"/>
    </xf>
    <xf numFmtId="0" fontId="1" fillId="2" borderId="18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13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11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" fillId="2" borderId="18" xfId="0" applyFont="1" applyFill="1" applyBorder="1"/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left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17" fillId="9" borderId="28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vertical="center" wrapText="1"/>
    </xf>
    <xf numFmtId="0" fontId="11" fillId="6" borderId="18" xfId="0" applyFont="1" applyFill="1" applyBorder="1" applyAlignment="1">
      <alignment vertical="center" wrapText="1"/>
    </xf>
    <xf numFmtId="0" fontId="11" fillId="6" borderId="19" xfId="0" applyFont="1" applyFill="1" applyBorder="1" applyAlignment="1">
      <alignment vertical="center" wrapText="1"/>
    </xf>
    <xf numFmtId="0" fontId="12" fillId="6" borderId="0" xfId="0" applyFont="1" applyFill="1" applyBorder="1"/>
    <xf numFmtId="0" fontId="11" fillId="6" borderId="17" xfId="0" applyFont="1" applyFill="1" applyBorder="1" applyAlignment="1">
      <alignment horizontal="left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3" fillId="10" borderId="18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vertical="top" wrapText="1"/>
    </xf>
    <xf numFmtId="0" fontId="11" fillId="6" borderId="0" xfId="0" applyFont="1" applyFill="1" applyBorder="1" applyAlignment="1">
      <alignment vertical="top" wrapText="1"/>
    </xf>
    <xf numFmtId="0" fontId="11" fillId="6" borderId="16" xfId="0" applyFont="1" applyFill="1" applyBorder="1" applyAlignment="1">
      <alignment vertical="top" wrapText="1"/>
    </xf>
    <xf numFmtId="0" fontId="11" fillId="6" borderId="33" xfId="0" applyFont="1" applyFill="1" applyBorder="1" applyAlignment="1">
      <alignment vertical="top" wrapText="1"/>
    </xf>
    <xf numFmtId="0" fontId="11" fillId="6" borderId="18" xfId="0" applyFont="1" applyFill="1" applyBorder="1" applyAlignment="1">
      <alignment vertical="top" wrapText="1"/>
    </xf>
    <xf numFmtId="0" fontId="11" fillId="6" borderId="19" xfId="0" applyFont="1" applyFill="1" applyBorder="1" applyAlignment="1">
      <alignment vertical="top" wrapText="1"/>
    </xf>
    <xf numFmtId="0" fontId="12" fillId="12" borderId="0" xfId="0" applyFont="1" applyFill="1" applyBorder="1"/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9" fillId="0" borderId="0" xfId="0" applyFont="1"/>
    <xf numFmtId="0" fontId="20" fillId="12" borderId="18" xfId="0" applyFont="1" applyFill="1" applyBorder="1" applyAlignment="1" applyProtection="1">
      <alignment horizontal="center" vertical="center"/>
      <protection hidden="1"/>
    </xf>
    <xf numFmtId="0" fontId="20" fillId="12" borderId="19" xfId="0" applyFont="1" applyFill="1" applyBorder="1" applyAlignment="1" applyProtection="1">
      <alignment horizontal="center" vertical="center"/>
      <protection hidden="1"/>
    </xf>
    <xf numFmtId="0" fontId="21" fillId="12" borderId="34" xfId="0" applyFont="1" applyFill="1" applyBorder="1" applyAlignment="1" applyProtection="1">
      <alignment horizontal="center" vertical="center"/>
      <protection hidden="1"/>
    </xf>
    <xf numFmtId="0" fontId="21" fillId="12" borderId="19" xfId="0" applyFont="1" applyFill="1" applyBorder="1" applyAlignment="1" applyProtection="1">
      <alignment horizontal="center" vertical="center"/>
      <protection hidden="1"/>
    </xf>
    <xf numFmtId="0" fontId="22" fillId="6" borderId="18" xfId="0" applyFont="1" applyFill="1" applyBorder="1" applyAlignment="1" applyProtection="1">
      <alignment horizontal="center" vertical="center"/>
      <protection hidden="1"/>
    </xf>
    <xf numFmtId="0" fontId="22" fillId="6" borderId="19" xfId="0" applyFont="1" applyFill="1" applyBorder="1" applyAlignment="1" applyProtection="1">
      <alignment horizontal="center" vertical="center"/>
      <protection hidden="1"/>
    </xf>
    <xf numFmtId="0" fontId="23" fillId="2" borderId="19" xfId="0" applyFont="1" applyFill="1" applyBorder="1" applyAlignment="1">
      <alignment horizontal="center" vertical="center"/>
    </xf>
    <xf numFmtId="0" fontId="23" fillId="2" borderId="19" xfId="0" applyFont="1" applyFill="1" applyBorder="1" applyAlignment="1" applyProtection="1">
      <alignment horizontal="center"/>
      <protection hidden="1"/>
    </xf>
    <xf numFmtId="0" fontId="23" fillId="2" borderId="19" xfId="0" applyFont="1" applyFill="1" applyBorder="1" applyAlignment="1" applyProtection="1">
      <alignment horizontal="center" vertical="center"/>
      <protection hidden="1"/>
    </xf>
    <xf numFmtId="0" fontId="23" fillId="2" borderId="35" xfId="0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8FFFC2"/>
      <color rgb="FF003E1C"/>
      <color rgb="FF6DFFAF"/>
      <color rgb="FF007635"/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43"/>
  <sheetViews>
    <sheetView tabSelected="1" workbookViewId="0">
      <selection activeCell="L12" sqref="L12"/>
    </sheetView>
  </sheetViews>
  <sheetFormatPr defaultRowHeight="15"/>
  <cols>
    <col min="1" max="1" width="9.140625" style="2"/>
    <col min="2" max="2" width="3.85546875" style="2" customWidth="1"/>
    <col min="3" max="4" width="9.140625" style="2"/>
    <col min="5" max="5" width="8.7109375" style="2" customWidth="1"/>
    <col min="6" max="6" width="6.140625" style="2" customWidth="1"/>
    <col min="7" max="8" width="9.140625" style="2"/>
    <col min="9" max="9" width="11" style="2" customWidth="1"/>
    <col min="10" max="10" width="7.7109375" style="2" customWidth="1"/>
    <col min="11" max="11" width="7.140625" style="2" customWidth="1"/>
    <col min="12" max="12" width="10.42578125" style="2" bestFit="1" customWidth="1"/>
    <col min="13" max="13" width="20.85546875" style="2" customWidth="1"/>
    <col min="14" max="16384" width="9.140625" style="2"/>
  </cols>
  <sheetData>
    <row r="1" spans="1:15" ht="26.25" thickBo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  <c r="N1" s="1"/>
      <c r="O1" s="1"/>
    </row>
    <row r="2" spans="1:15" ht="15.75" thickBot="1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5" ht="21" thickBot="1">
      <c r="A3" s="101" t="s">
        <v>1</v>
      </c>
      <c r="B3" s="102"/>
      <c r="C3" s="135" t="s">
        <v>2</v>
      </c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r="4" spans="1:15">
      <c r="A4" s="4"/>
      <c r="B4" s="5"/>
      <c r="C4" s="20"/>
      <c r="D4" s="20"/>
      <c r="E4" s="20"/>
      <c r="F4" s="20"/>
      <c r="G4" s="20"/>
      <c r="H4" s="20"/>
      <c r="I4" s="20"/>
      <c r="J4" s="20"/>
      <c r="K4" s="20"/>
      <c r="L4" s="21"/>
      <c r="M4" s="22"/>
    </row>
    <row r="5" spans="1:15" ht="15.75">
      <c r="A5" s="4"/>
      <c r="B5" s="5"/>
      <c r="C5" s="103" t="s">
        <v>4</v>
      </c>
      <c r="D5" s="103"/>
      <c r="E5" s="20"/>
      <c r="F5" s="20"/>
      <c r="G5" s="20"/>
      <c r="H5" s="20"/>
      <c r="I5" s="20"/>
      <c r="J5" s="20"/>
      <c r="K5" s="20"/>
      <c r="L5" s="21"/>
      <c r="M5" s="22"/>
    </row>
    <row r="6" spans="1:15" ht="15.75">
      <c r="A6" s="4"/>
      <c r="B6" s="5"/>
      <c r="C6" s="103" t="s">
        <v>5</v>
      </c>
      <c r="D6" s="103"/>
      <c r="E6" s="20"/>
      <c r="F6" s="20"/>
      <c r="G6" s="20"/>
      <c r="H6" s="20"/>
      <c r="I6" s="20"/>
      <c r="J6" s="20"/>
      <c r="K6" s="20"/>
      <c r="L6" s="21"/>
      <c r="M6" s="22"/>
    </row>
    <row r="7" spans="1:15" ht="15.75">
      <c r="A7" s="4"/>
      <c r="B7" s="5"/>
      <c r="C7" s="103" t="s">
        <v>6</v>
      </c>
      <c r="D7" s="103"/>
      <c r="E7" s="20"/>
      <c r="F7" s="20"/>
      <c r="G7" s="20"/>
      <c r="H7" s="20"/>
      <c r="I7" s="20"/>
      <c r="J7" s="20"/>
      <c r="K7" s="20"/>
      <c r="L7" s="21"/>
      <c r="M7" s="22"/>
    </row>
    <row r="8" spans="1:15" ht="16.5" thickBot="1">
      <c r="A8" s="4"/>
      <c r="B8" s="5"/>
      <c r="C8" s="103" t="s">
        <v>7</v>
      </c>
      <c r="D8" s="103"/>
      <c r="E8" s="20"/>
      <c r="F8" s="20"/>
      <c r="G8" s="20"/>
      <c r="H8" s="20"/>
      <c r="I8" s="20"/>
      <c r="J8" s="20"/>
      <c r="K8" s="20"/>
      <c r="L8" s="21"/>
      <c r="M8" s="22"/>
    </row>
    <row r="9" spans="1:15" ht="16.5" thickBot="1">
      <c r="A9" s="23"/>
      <c r="B9" s="20"/>
      <c r="C9" s="24"/>
      <c r="D9" s="24"/>
      <c r="E9" s="24"/>
      <c r="F9" s="18"/>
      <c r="G9" s="24"/>
      <c r="H9" s="151" t="s">
        <v>3</v>
      </c>
      <c r="I9" s="151"/>
      <c r="J9" s="151"/>
      <c r="K9" s="152"/>
      <c r="L9" s="19"/>
      <c r="M9" s="243" t="str">
        <f>IF(L9="1,2,4","Правильно","Ошибка")</f>
        <v>Ошибка</v>
      </c>
    </row>
    <row r="10" spans="1:15" ht="21" thickBot="1">
      <c r="A10" s="101" t="s">
        <v>8</v>
      </c>
      <c r="B10" s="102"/>
      <c r="C10" s="128" t="s">
        <v>9</v>
      </c>
      <c r="D10" s="129"/>
      <c r="E10" s="129"/>
      <c r="F10" s="129"/>
      <c r="G10" s="129"/>
      <c r="H10" s="129"/>
      <c r="I10" s="129"/>
      <c r="J10" s="130"/>
      <c r="K10" s="129"/>
      <c r="L10" s="129"/>
      <c r="M10" s="131"/>
    </row>
    <row r="11" spans="1:15" ht="15.75" thickBot="1">
      <c r="A11" s="4"/>
      <c r="B11" s="5"/>
      <c r="C11" s="3"/>
      <c r="D11" s="3"/>
      <c r="E11" s="3"/>
      <c r="F11" s="3"/>
      <c r="G11" s="3"/>
      <c r="H11" s="3"/>
      <c r="I11" s="3"/>
      <c r="J11" s="3"/>
      <c r="K11" s="3"/>
      <c r="L11" s="10"/>
      <c r="M11" s="11"/>
    </row>
    <row r="12" spans="1:15" ht="15.75">
      <c r="A12" s="4"/>
      <c r="B12" s="5"/>
      <c r="C12" s="103" t="s">
        <v>10</v>
      </c>
      <c r="D12" s="103"/>
      <c r="E12" s="5"/>
      <c r="F12" s="18"/>
      <c r="G12" s="5"/>
      <c r="H12" s="5"/>
      <c r="I12" s="5"/>
      <c r="J12" s="18"/>
      <c r="K12" s="5"/>
      <c r="L12" s="25"/>
      <c r="M12" s="12"/>
    </row>
    <row r="13" spans="1:15" ht="15.75">
      <c r="A13" s="4"/>
      <c r="B13" s="5"/>
      <c r="C13" s="103" t="s">
        <v>11</v>
      </c>
      <c r="D13" s="103"/>
      <c r="E13" s="20"/>
      <c r="F13" s="18"/>
      <c r="G13" s="5"/>
      <c r="H13" s="5"/>
      <c r="I13" s="5"/>
      <c r="J13" s="18"/>
      <c r="K13" s="5"/>
      <c r="L13" s="26"/>
      <c r="M13" s="12"/>
    </row>
    <row r="14" spans="1:15" ht="15.75">
      <c r="A14" s="4"/>
      <c r="B14" s="5"/>
      <c r="C14" s="103" t="s">
        <v>12</v>
      </c>
      <c r="D14" s="103"/>
      <c r="E14" s="5"/>
      <c r="F14" s="18"/>
      <c r="G14" s="5"/>
      <c r="H14" s="5"/>
      <c r="I14" s="5"/>
      <c r="J14" s="18"/>
      <c r="K14" s="5"/>
      <c r="L14" s="26"/>
      <c r="M14" s="12"/>
    </row>
    <row r="15" spans="1:15" ht="15.75">
      <c r="A15" s="4"/>
      <c r="B15" s="5"/>
      <c r="C15" s="103" t="s">
        <v>13</v>
      </c>
      <c r="D15" s="103"/>
      <c r="E15" s="5"/>
      <c r="F15" s="18"/>
      <c r="G15" s="5"/>
      <c r="H15" s="5"/>
      <c r="I15" s="5"/>
      <c r="J15" s="18"/>
      <c r="K15" s="5"/>
      <c r="L15" s="26"/>
      <c r="M15" s="12"/>
    </row>
    <row r="16" spans="1:15" ht="16.5" thickBot="1">
      <c r="A16" s="4"/>
      <c r="B16" s="5"/>
      <c r="C16" s="103" t="s">
        <v>14</v>
      </c>
      <c r="D16" s="103"/>
      <c r="E16" s="5"/>
      <c r="F16" s="18"/>
      <c r="G16" s="5"/>
      <c r="H16" s="5"/>
      <c r="I16" s="8"/>
      <c r="J16" s="18"/>
      <c r="K16" s="14"/>
      <c r="L16" s="27"/>
      <c r="M16" s="12"/>
    </row>
    <row r="17" spans="1:13" ht="16.5" thickBot="1">
      <c r="A17" s="4"/>
      <c r="B17" s="5"/>
      <c r="C17" s="6"/>
      <c r="D17" s="6"/>
      <c r="E17" s="6"/>
      <c r="F17" s="104"/>
      <c r="G17" s="104"/>
      <c r="H17" s="104"/>
      <c r="I17" s="104"/>
      <c r="J17" s="7"/>
      <c r="K17" s="13"/>
      <c r="L17" s="18"/>
      <c r="M17" s="242" t="str">
        <f>IF(AND(L12=2,L13=5,L14=4,L15=1,L16=3),"Правильно","Ошибка")</f>
        <v>Ошибка</v>
      </c>
    </row>
    <row r="18" spans="1:13" ht="43.5" customHeight="1" thickBot="1">
      <c r="A18" s="101" t="s">
        <v>15</v>
      </c>
      <c r="B18" s="108"/>
      <c r="C18" s="112" t="s">
        <v>16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4"/>
    </row>
    <row r="19" spans="1:13" ht="15.75" thickBot="1">
      <c r="A19" s="4"/>
      <c r="B19" s="5"/>
      <c r="C19" s="3"/>
      <c r="D19" s="3"/>
      <c r="E19" s="3"/>
      <c r="F19" s="3"/>
      <c r="G19" s="3"/>
      <c r="H19" s="3"/>
      <c r="I19" s="3"/>
      <c r="J19" s="3"/>
      <c r="K19" s="3"/>
      <c r="L19" s="10"/>
      <c r="M19" s="11"/>
    </row>
    <row r="20" spans="1:13" ht="15.75">
      <c r="A20" s="4"/>
      <c r="B20" s="5"/>
      <c r="C20" s="107" t="s">
        <v>17</v>
      </c>
      <c r="D20" s="107"/>
      <c r="E20" s="9"/>
      <c r="F20" s="9"/>
      <c r="G20" s="9"/>
      <c r="H20" s="5"/>
      <c r="I20" s="18"/>
      <c r="J20" s="18"/>
      <c r="K20" s="5"/>
      <c r="L20" s="28"/>
      <c r="M20" s="12"/>
    </row>
    <row r="21" spans="1:13" ht="15.75">
      <c r="A21" s="4"/>
      <c r="B21" s="5"/>
      <c r="C21" s="107" t="s">
        <v>18</v>
      </c>
      <c r="D21" s="107"/>
      <c r="E21" s="107"/>
      <c r="F21" s="107"/>
      <c r="G21" s="107"/>
      <c r="H21" s="5"/>
      <c r="I21" s="18"/>
      <c r="J21" s="18"/>
      <c r="K21" s="5"/>
      <c r="L21" s="29"/>
      <c r="M21" s="12"/>
    </row>
    <row r="22" spans="1:13" ht="15.75">
      <c r="A22" s="4"/>
      <c r="B22" s="5"/>
      <c r="C22" s="107" t="s">
        <v>19</v>
      </c>
      <c r="D22" s="107"/>
      <c r="E22" s="107"/>
      <c r="F22" s="9"/>
      <c r="G22" s="9"/>
      <c r="H22" s="5"/>
      <c r="I22" s="18"/>
      <c r="J22" s="18"/>
      <c r="K22" s="5"/>
      <c r="L22" s="29"/>
      <c r="M22" s="12"/>
    </row>
    <row r="23" spans="1:13" ht="16.5" thickBot="1">
      <c r="A23" s="4"/>
      <c r="B23" s="5"/>
      <c r="C23" s="107" t="s">
        <v>20</v>
      </c>
      <c r="D23" s="107"/>
      <c r="E23" s="107"/>
      <c r="F23" s="107"/>
      <c r="G23" s="9"/>
      <c r="H23" s="5"/>
      <c r="I23" s="18"/>
      <c r="J23" s="18"/>
      <c r="K23" s="5"/>
      <c r="L23" s="30"/>
      <c r="M23" s="12"/>
    </row>
    <row r="24" spans="1:13" ht="16.5" thickBot="1">
      <c r="A24" s="4"/>
      <c r="B24" s="5"/>
      <c r="C24" s="6"/>
      <c r="D24" s="6"/>
      <c r="E24" s="6"/>
      <c r="F24" s="6"/>
      <c r="G24" s="6"/>
      <c r="H24" s="6"/>
      <c r="I24" s="6"/>
      <c r="J24" s="6"/>
      <c r="K24" s="13"/>
      <c r="L24" s="18"/>
      <c r="M24" s="242" t="str">
        <f>IF(AND(L20=4,L21=1,L22=3,L23=2),"Правильно","Ошибка")</f>
        <v>Ошибка</v>
      </c>
    </row>
    <row r="25" spans="1:13" ht="21" customHeight="1">
      <c r="A25" s="126" t="s">
        <v>21</v>
      </c>
      <c r="B25" s="127"/>
      <c r="C25" s="109" t="s">
        <v>51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spans="1:13" ht="15.75" thickBot="1">
      <c r="A26" s="115"/>
      <c r="B26" s="1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ht="60.75" customHeight="1">
      <c r="A27" s="105"/>
      <c r="B27" s="106"/>
      <c r="C27" s="148" t="s">
        <v>22</v>
      </c>
      <c r="D27" s="149"/>
      <c r="E27" s="137" t="s">
        <v>27</v>
      </c>
      <c r="F27" s="138"/>
      <c r="G27" s="138"/>
      <c r="H27" s="138"/>
      <c r="I27" s="138"/>
      <c r="J27" s="139"/>
      <c r="K27" s="17"/>
      <c r="L27" s="28"/>
      <c r="M27" s="12"/>
    </row>
    <row r="28" spans="1:13" ht="30" customHeight="1">
      <c r="A28" s="105"/>
      <c r="B28" s="106"/>
      <c r="C28" s="150" t="s">
        <v>23</v>
      </c>
      <c r="D28" s="107"/>
      <c r="E28" s="140" t="s">
        <v>28</v>
      </c>
      <c r="F28" s="141"/>
      <c r="G28" s="141"/>
      <c r="H28" s="141"/>
      <c r="I28" s="141"/>
      <c r="J28" s="142"/>
      <c r="K28" s="17"/>
      <c r="L28" s="29"/>
      <c r="M28" s="12"/>
    </row>
    <row r="29" spans="1:13" ht="21" customHeight="1">
      <c r="A29" s="105"/>
      <c r="B29" s="106"/>
      <c r="C29" s="150" t="s">
        <v>26</v>
      </c>
      <c r="D29" s="107"/>
      <c r="E29" s="140" t="s">
        <v>29</v>
      </c>
      <c r="F29" s="141"/>
      <c r="G29" s="141"/>
      <c r="H29" s="141"/>
      <c r="I29" s="141"/>
      <c r="J29" s="142"/>
      <c r="K29" s="17"/>
      <c r="L29" s="29"/>
      <c r="M29" s="12"/>
    </row>
    <row r="30" spans="1:13" ht="22.5" customHeight="1">
      <c r="A30" s="105"/>
      <c r="B30" s="106"/>
      <c r="C30" s="150" t="s">
        <v>24</v>
      </c>
      <c r="D30" s="107"/>
      <c r="E30" s="140" t="s">
        <v>30</v>
      </c>
      <c r="F30" s="141"/>
      <c r="G30" s="141"/>
      <c r="H30" s="141"/>
      <c r="I30" s="141"/>
      <c r="J30" s="142"/>
      <c r="K30" s="17"/>
      <c r="L30" s="29"/>
      <c r="M30" s="12"/>
    </row>
    <row r="31" spans="1:13" ht="16.5" thickBot="1">
      <c r="A31" s="105"/>
      <c r="B31" s="106"/>
      <c r="C31" s="160" t="s">
        <v>25</v>
      </c>
      <c r="D31" s="161"/>
      <c r="E31" s="143" t="s">
        <v>31</v>
      </c>
      <c r="F31" s="144"/>
      <c r="G31" s="144"/>
      <c r="H31" s="144"/>
      <c r="I31" s="144"/>
      <c r="J31" s="145"/>
      <c r="K31" s="17"/>
      <c r="L31" s="30"/>
      <c r="M31" s="12"/>
    </row>
    <row r="32" spans="1:13" ht="15.75">
      <c r="A32" s="146"/>
      <c r="B32" s="147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41" t="str">
        <f>IF(AND(L27="1Г",L28="2В",L29="3Б",L30="4Д",L31="5А"),"Правильно","Ошибка")</f>
        <v>Ошибка</v>
      </c>
    </row>
    <row r="33" spans="1:13" ht="20.25">
      <c r="A33" s="117" t="s">
        <v>49</v>
      </c>
      <c r="B33" s="118"/>
      <c r="C33" s="119" t="s">
        <v>50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1:13" ht="15.75" thickBot="1">
      <c r="A34" s="32"/>
      <c r="B34" s="10"/>
      <c r="C34" s="122"/>
      <c r="D34" s="122"/>
      <c r="E34" s="10"/>
      <c r="F34" s="10"/>
      <c r="G34" s="10"/>
      <c r="H34" s="10"/>
      <c r="I34" s="10"/>
      <c r="J34" s="10"/>
      <c r="K34" s="10"/>
      <c r="L34" s="10"/>
      <c r="M34" s="11"/>
    </row>
    <row r="35" spans="1:13" ht="32.25" customHeight="1">
      <c r="A35" s="15"/>
      <c r="B35" s="17"/>
      <c r="C35" s="153" t="s">
        <v>52</v>
      </c>
      <c r="D35" s="154"/>
      <c r="E35" s="168" t="s">
        <v>55</v>
      </c>
      <c r="F35" s="169"/>
      <c r="G35" s="169"/>
      <c r="H35" s="170"/>
      <c r="I35" s="17"/>
      <c r="J35" s="17"/>
      <c r="K35" s="17"/>
      <c r="L35" s="28"/>
      <c r="M35" s="12"/>
    </row>
    <row r="36" spans="1:13" ht="31.5" customHeight="1">
      <c r="A36" s="15"/>
      <c r="B36" s="17"/>
      <c r="C36" s="155" t="s">
        <v>53</v>
      </c>
      <c r="D36" s="156"/>
      <c r="E36" s="165" t="s">
        <v>56</v>
      </c>
      <c r="F36" s="166"/>
      <c r="G36" s="166"/>
      <c r="H36" s="167"/>
      <c r="I36" s="17"/>
      <c r="J36" s="17"/>
      <c r="K36" s="17"/>
      <c r="L36" s="29"/>
      <c r="M36" s="12"/>
    </row>
    <row r="37" spans="1:13" ht="49.5" customHeight="1" thickBot="1">
      <c r="A37" s="15"/>
      <c r="B37" s="17"/>
      <c r="C37" s="157" t="s">
        <v>54</v>
      </c>
      <c r="D37" s="158"/>
      <c r="E37" s="171" t="s">
        <v>57</v>
      </c>
      <c r="F37" s="172"/>
      <c r="G37" s="172"/>
      <c r="H37" s="173"/>
      <c r="I37" s="17"/>
      <c r="J37" s="17"/>
      <c r="K37" s="17"/>
      <c r="L37" s="30"/>
      <c r="M37" s="12"/>
    </row>
    <row r="38" spans="1:13" ht="15.75">
      <c r="A38" s="16"/>
      <c r="B38" s="13"/>
      <c r="C38" s="159"/>
      <c r="D38" s="159"/>
      <c r="E38" s="13"/>
      <c r="F38" s="13"/>
      <c r="G38" s="13"/>
      <c r="H38" s="13"/>
      <c r="I38" s="13"/>
      <c r="J38" s="13"/>
      <c r="K38" s="13"/>
      <c r="L38" s="13"/>
      <c r="M38" s="240" t="str">
        <f>IF(AND(L35="1В",L36="2А",L37="3Б"),"Правильно","Ошибка")</f>
        <v>Ошибка</v>
      </c>
    </row>
    <row r="39" spans="1:13" ht="15" customHeight="1">
      <c r="C39" s="50"/>
      <c r="D39" s="50"/>
    </row>
    <row r="40" spans="1:13" ht="15" customHeight="1" thickBot="1">
      <c r="C40" s="31"/>
      <c r="D40" s="31"/>
    </row>
    <row r="41" spans="1:13" ht="15.75" thickBot="1">
      <c r="A41" s="40"/>
      <c r="B41" s="41"/>
      <c r="C41" s="42"/>
      <c r="D41" s="42"/>
      <c r="E41" s="41"/>
      <c r="F41" s="41"/>
      <c r="G41" s="41"/>
      <c r="H41" s="41"/>
      <c r="I41" s="41"/>
      <c r="J41" s="41"/>
      <c r="K41" s="41"/>
      <c r="L41" s="41"/>
      <c r="M41" s="43"/>
    </row>
    <row r="42" spans="1:13" ht="23.25" thickBot="1">
      <c r="A42" s="44"/>
      <c r="B42" s="45"/>
      <c r="C42" s="164" t="s">
        <v>120</v>
      </c>
      <c r="D42" s="164"/>
      <c r="E42" s="164"/>
      <c r="F42" s="45"/>
      <c r="G42" s="45"/>
      <c r="H42" s="162" t="s">
        <v>121</v>
      </c>
      <c r="I42" s="162"/>
      <c r="J42" s="163"/>
      <c r="K42" s="97">
        <f>Результаты!A8</f>
        <v>0</v>
      </c>
      <c r="L42" s="98" t="str">
        <f>IF(AND(K42&gt;=2,K42&lt;&gt;5),"балла","баллов")</f>
        <v>баллов</v>
      </c>
      <c r="M42" s="46"/>
    </row>
    <row r="43" spans="1:13" ht="15.75" thickBot="1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</row>
  </sheetData>
  <sheetProtection password="CC31" sheet="1" objects="1" scenarios="1" selectLockedCells="1"/>
  <customSheetViews>
    <customSheetView guid="{C89B3F85-3EE2-4212-9A36-1BAFD5AA8C23}" scale="90">
      <selection activeCell="J9" sqref="J9"/>
      <pageMargins left="0.7" right="0.7" top="0.75" bottom="0.75" header="0.3" footer="0.3"/>
      <pageSetup paperSize="9" orientation="landscape" horizontalDpi="300" verticalDpi="300" r:id="rId1"/>
    </customSheetView>
  </customSheetViews>
  <mergeCells count="54">
    <mergeCell ref="H42:J42"/>
    <mergeCell ref="C42:E42"/>
    <mergeCell ref="E36:H36"/>
    <mergeCell ref="E35:H35"/>
    <mergeCell ref="E37:H37"/>
    <mergeCell ref="C35:D35"/>
    <mergeCell ref="C36:D36"/>
    <mergeCell ref="C37:D37"/>
    <mergeCell ref="C38:D38"/>
    <mergeCell ref="C29:D29"/>
    <mergeCell ref="C30:D30"/>
    <mergeCell ref="C31:D31"/>
    <mergeCell ref="A33:B33"/>
    <mergeCell ref="C33:M33"/>
    <mergeCell ref="C34:D34"/>
    <mergeCell ref="A1:M1"/>
    <mergeCell ref="A25:B25"/>
    <mergeCell ref="C10:M10"/>
    <mergeCell ref="A2:M2"/>
    <mergeCell ref="C3:M3"/>
    <mergeCell ref="E27:J27"/>
    <mergeCell ref="E28:J28"/>
    <mergeCell ref="E29:J29"/>
    <mergeCell ref="E30:J30"/>
    <mergeCell ref="E31:J31"/>
    <mergeCell ref="A32:B32"/>
    <mergeCell ref="C27:D27"/>
    <mergeCell ref="C28:D28"/>
    <mergeCell ref="A31:B31"/>
    <mergeCell ref="C21:G21"/>
    <mergeCell ref="C23:F23"/>
    <mergeCell ref="C22:E22"/>
    <mergeCell ref="A18:B18"/>
    <mergeCell ref="C20:D20"/>
    <mergeCell ref="C25:M25"/>
    <mergeCell ref="C18:M18"/>
    <mergeCell ref="A26:B26"/>
    <mergeCell ref="A27:B27"/>
    <mergeCell ref="A28:B28"/>
    <mergeCell ref="A29:B29"/>
    <mergeCell ref="A30:B30"/>
    <mergeCell ref="A10:B10"/>
    <mergeCell ref="A3:B3"/>
    <mergeCell ref="C5:D5"/>
    <mergeCell ref="F17:I17"/>
    <mergeCell ref="C6:D6"/>
    <mergeCell ref="C7:D7"/>
    <mergeCell ref="C8:D8"/>
    <mergeCell ref="C12:D12"/>
    <mergeCell ref="C13:D13"/>
    <mergeCell ref="C14:D14"/>
    <mergeCell ref="C15:D15"/>
    <mergeCell ref="C16:D16"/>
    <mergeCell ref="H9:K9"/>
  </mergeCell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58"/>
  <sheetViews>
    <sheetView topLeftCell="A7" workbookViewId="0">
      <selection activeCell="J21" sqref="J21"/>
    </sheetView>
  </sheetViews>
  <sheetFormatPr defaultRowHeight="15"/>
  <cols>
    <col min="1" max="1" width="9.140625" style="34"/>
    <col min="2" max="2" width="3.85546875" style="34" customWidth="1"/>
    <col min="3" max="4" width="9.140625" style="34"/>
    <col min="5" max="5" width="8.7109375" style="34" customWidth="1"/>
    <col min="6" max="6" width="6.140625" style="34" customWidth="1"/>
    <col min="7" max="8" width="9.140625" style="34"/>
    <col min="9" max="9" width="11.85546875" style="34" customWidth="1"/>
    <col min="10" max="10" width="8.85546875" style="34" customWidth="1"/>
    <col min="11" max="11" width="7.140625" style="34" customWidth="1"/>
    <col min="12" max="12" width="9.140625" style="34"/>
    <col min="13" max="13" width="11.140625" style="34" customWidth="1"/>
    <col min="14" max="16384" width="9.140625" style="34"/>
  </cols>
  <sheetData>
    <row r="1" spans="1:15" ht="26.25" thickBot="1">
      <c r="A1" s="177" t="s">
        <v>32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  <c r="N1" s="33"/>
      <c r="O1" s="33"/>
    </row>
    <row r="2" spans="1:1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5" ht="20.25">
      <c r="A3" s="180" t="s">
        <v>1</v>
      </c>
      <c r="B3" s="181"/>
      <c r="C3" s="182" t="s">
        <v>33</v>
      </c>
      <c r="D3" s="183"/>
      <c r="E3" s="183"/>
      <c r="F3" s="183"/>
      <c r="G3" s="183"/>
      <c r="H3" s="183"/>
      <c r="I3" s="183"/>
      <c r="J3" s="183"/>
      <c r="K3" s="183"/>
      <c r="L3" s="183"/>
      <c r="M3" s="184"/>
    </row>
    <row r="4" spans="1:1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</row>
    <row r="5" spans="1:15" ht="15.75">
      <c r="A5" s="54"/>
      <c r="B5" s="55"/>
      <c r="C5" s="174" t="s">
        <v>34</v>
      </c>
      <c r="D5" s="174"/>
      <c r="E5" s="55"/>
      <c r="F5" s="55"/>
      <c r="G5" s="55"/>
      <c r="H5" s="55"/>
      <c r="I5" s="55"/>
      <c r="J5" s="55"/>
      <c r="K5" s="55"/>
      <c r="L5" s="55"/>
      <c r="M5" s="56"/>
    </row>
    <row r="6" spans="1:15" ht="15.75">
      <c r="A6" s="54"/>
      <c r="B6" s="55"/>
      <c r="C6" s="174" t="s">
        <v>35</v>
      </c>
      <c r="D6" s="174"/>
      <c r="E6" s="55"/>
      <c r="F6" s="55"/>
      <c r="G6" s="55"/>
      <c r="H6" s="55"/>
      <c r="I6" s="55"/>
      <c r="J6" s="55"/>
      <c r="K6" s="55"/>
      <c r="L6" s="55"/>
      <c r="M6" s="56"/>
    </row>
    <row r="7" spans="1:15" ht="15.75">
      <c r="A7" s="54"/>
      <c r="B7" s="55"/>
      <c r="C7" s="174" t="s">
        <v>36</v>
      </c>
      <c r="D7" s="174"/>
      <c r="E7" s="55"/>
      <c r="F7" s="55"/>
      <c r="G7" s="55"/>
      <c r="H7" s="55"/>
      <c r="I7" s="55"/>
      <c r="J7" s="55"/>
      <c r="K7" s="55"/>
      <c r="L7" s="55"/>
      <c r="M7" s="56"/>
    </row>
    <row r="8" spans="1:15" ht="15.75">
      <c r="A8" s="54"/>
      <c r="B8" s="55"/>
      <c r="C8" s="174" t="s">
        <v>37</v>
      </c>
      <c r="D8" s="174"/>
      <c r="E8" s="55"/>
      <c r="F8" s="55"/>
      <c r="G8" s="55"/>
      <c r="H8" s="55"/>
      <c r="I8" s="55"/>
      <c r="J8" s="55"/>
      <c r="K8" s="55"/>
      <c r="L8" s="55"/>
      <c r="M8" s="56"/>
    </row>
    <row r="9" spans="1:15" ht="15.75">
      <c r="A9" s="54"/>
      <c r="B9" s="55"/>
      <c r="C9" s="57" t="s">
        <v>38</v>
      </c>
      <c r="D9" s="57"/>
      <c r="E9" s="55"/>
      <c r="F9" s="55"/>
      <c r="G9" s="55"/>
      <c r="H9" s="55"/>
      <c r="I9" s="55"/>
      <c r="J9" s="55"/>
      <c r="K9" s="55"/>
      <c r="L9" s="55"/>
      <c r="M9" s="56"/>
    </row>
    <row r="10" spans="1:15" ht="16.5" thickBot="1">
      <c r="A10" s="54"/>
      <c r="B10" s="55"/>
      <c r="C10" s="174" t="s">
        <v>39</v>
      </c>
      <c r="D10" s="174"/>
      <c r="E10" s="55"/>
      <c r="F10" s="55"/>
      <c r="G10" s="55"/>
      <c r="H10" s="55"/>
      <c r="I10" s="55"/>
      <c r="J10" s="55"/>
      <c r="K10" s="55"/>
      <c r="L10" s="55"/>
      <c r="M10" s="56"/>
    </row>
    <row r="11" spans="1:15">
      <c r="A11" s="58"/>
      <c r="B11" s="59"/>
      <c r="C11" s="59"/>
      <c r="D11" s="59"/>
      <c r="E11" s="59"/>
      <c r="F11" s="175" t="s">
        <v>48</v>
      </c>
      <c r="G11" s="175"/>
      <c r="H11" s="175"/>
      <c r="I11" s="176"/>
      <c r="J11" s="19"/>
      <c r="K11" s="59"/>
      <c r="L11" s="238" t="str">
        <f>IF(OR(J11="1,2,4",J11="2,1,4",J11="4,2,1",J11="2,4,1",J11="1,2,4",J11="4,1,2",J11="1,4,2"),"Правильно","Ошибка")</f>
        <v>Ошибка</v>
      </c>
      <c r="M11" s="239"/>
    </row>
    <row r="12" spans="1:15" ht="20.25">
      <c r="A12" s="180" t="s">
        <v>8</v>
      </c>
      <c r="B12" s="181"/>
      <c r="C12" s="182" t="s">
        <v>40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4"/>
      <c r="O12" s="33"/>
    </row>
    <row r="13" spans="1:1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3"/>
    </row>
    <row r="14" spans="1:15" ht="15" customHeight="1">
      <c r="A14" s="54"/>
      <c r="B14" s="55"/>
      <c r="C14" s="185" t="s">
        <v>41</v>
      </c>
      <c r="D14" s="185"/>
      <c r="E14" s="55"/>
      <c r="F14" s="55"/>
      <c r="G14" s="55"/>
      <c r="H14" s="55"/>
      <c r="I14" s="55"/>
      <c r="J14" s="55"/>
      <c r="K14" s="55"/>
      <c r="L14" s="55"/>
      <c r="M14" s="56"/>
    </row>
    <row r="15" spans="1:15" ht="15" customHeight="1">
      <c r="A15" s="54"/>
      <c r="B15" s="55"/>
      <c r="C15" s="185" t="s">
        <v>42</v>
      </c>
      <c r="D15" s="185"/>
      <c r="E15" s="55"/>
      <c r="F15" s="55"/>
      <c r="G15" s="55"/>
      <c r="H15" s="55"/>
      <c r="I15" s="55"/>
      <c r="J15" s="55"/>
      <c r="K15" s="55"/>
      <c r="L15" s="55"/>
      <c r="M15" s="56"/>
    </row>
    <row r="16" spans="1:15" ht="15" customHeight="1">
      <c r="A16" s="54"/>
      <c r="B16" s="55"/>
      <c r="C16" s="185" t="s">
        <v>43</v>
      </c>
      <c r="D16" s="185"/>
      <c r="E16" s="55"/>
      <c r="F16" s="55"/>
      <c r="G16" s="55"/>
      <c r="H16" s="55"/>
      <c r="I16" s="55"/>
      <c r="J16" s="55"/>
      <c r="K16" s="55"/>
      <c r="L16" s="55"/>
      <c r="M16" s="56"/>
    </row>
    <row r="17" spans="1:13" ht="15" customHeight="1">
      <c r="A17" s="54"/>
      <c r="B17" s="55"/>
      <c r="C17" s="185" t="s">
        <v>44</v>
      </c>
      <c r="D17" s="185"/>
      <c r="E17" s="55"/>
      <c r="F17" s="55"/>
      <c r="G17" s="55"/>
      <c r="H17" s="55"/>
      <c r="I17" s="55"/>
      <c r="J17" s="55"/>
      <c r="K17" s="55"/>
      <c r="L17" s="55"/>
      <c r="M17" s="56"/>
    </row>
    <row r="18" spans="1:13" ht="15" customHeight="1">
      <c r="A18" s="54"/>
      <c r="B18" s="55"/>
      <c r="C18" s="185" t="s">
        <v>47</v>
      </c>
      <c r="D18" s="185"/>
      <c r="E18" s="55"/>
      <c r="F18" s="55"/>
      <c r="G18" s="55"/>
      <c r="H18" s="55"/>
      <c r="I18" s="55"/>
      <c r="J18" s="55"/>
      <c r="K18" s="55"/>
      <c r="L18" s="55"/>
      <c r="M18" s="56"/>
    </row>
    <row r="19" spans="1:13" ht="15" customHeight="1">
      <c r="A19" s="54"/>
      <c r="B19" s="55"/>
      <c r="C19" s="185" t="s">
        <v>45</v>
      </c>
      <c r="D19" s="185"/>
      <c r="E19" s="55"/>
      <c r="F19" s="55"/>
      <c r="G19" s="55"/>
      <c r="H19" s="55"/>
      <c r="I19" s="55"/>
      <c r="J19" s="55"/>
      <c r="K19" s="55"/>
      <c r="L19" s="55"/>
      <c r="M19" s="56"/>
    </row>
    <row r="20" spans="1:13" ht="15" customHeight="1" thickBot="1">
      <c r="A20" s="54"/>
      <c r="B20" s="55"/>
      <c r="C20" s="185" t="s">
        <v>46</v>
      </c>
      <c r="D20" s="185"/>
      <c r="E20" s="55"/>
      <c r="F20" s="55"/>
      <c r="G20" s="55"/>
      <c r="H20" s="55"/>
      <c r="I20" s="55"/>
      <c r="J20" s="55"/>
      <c r="K20" s="55"/>
      <c r="L20" s="55"/>
      <c r="M20" s="56"/>
    </row>
    <row r="21" spans="1:13">
      <c r="A21" s="58"/>
      <c r="B21" s="59"/>
      <c r="C21" s="59"/>
      <c r="D21" s="59"/>
      <c r="E21" s="59"/>
      <c r="F21" s="175" t="s">
        <v>48</v>
      </c>
      <c r="G21" s="175"/>
      <c r="H21" s="175"/>
      <c r="I21" s="176"/>
      <c r="J21" s="19"/>
      <c r="K21" s="59"/>
      <c r="L21" s="238" t="str">
        <f>IF(J21="2,4,5,6,7","Правильно","Ошибка")</f>
        <v>Ошибка</v>
      </c>
      <c r="M21" s="239"/>
    </row>
    <row r="22" spans="1:13" ht="20.25" customHeight="1">
      <c r="A22" s="180" t="s">
        <v>15</v>
      </c>
      <c r="B22" s="181"/>
      <c r="C22" s="186" t="s">
        <v>58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88"/>
    </row>
    <row r="23" spans="1:13" ht="15.75" thickBot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3"/>
    </row>
    <row r="24" spans="1:13" ht="24" customHeight="1" thickBot="1">
      <c r="A24" s="54"/>
      <c r="B24" s="55"/>
      <c r="C24" s="189" t="s">
        <v>59</v>
      </c>
      <c r="D24" s="190"/>
      <c r="E24" s="191"/>
      <c r="F24" s="189" t="s">
        <v>65</v>
      </c>
      <c r="G24" s="190"/>
      <c r="H24" s="190"/>
      <c r="I24" s="191"/>
      <c r="J24" s="55"/>
      <c r="K24" s="55"/>
      <c r="L24" s="55"/>
      <c r="M24" s="56"/>
    </row>
    <row r="25" spans="1:13" ht="18.95" customHeight="1">
      <c r="A25" s="54"/>
      <c r="B25" s="55"/>
      <c r="C25" s="192" t="s">
        <v>60</v>
      </c>
      <c r="D25" s="193"/>
      <c r="E25" s="194"/>
      <c r="F25" s="195" t="s">
        <v>66</v>
      </c>
      <c r="G25" s="196"/>
      <c r="H25" s="196"/>
      <c r="I25" s="197"/>
      <c r="J25" s="55"/>
      <c r="K25" s="28"/>
      <c r="L25" s="55"/>
      <c r="M25" s="56"/>
    </row>
    <row r="26" spans="1:13" ht="18.95" customHeight="1">
      <c r="A26" s="54"/>
      <c r="B26" s="55"/>
      <c r="C26" s="192" t="s">
        <v>61</v>
      </c>
      <c r="D26" s="193"/>
      <c r="E26" s="194"/>
      <c r="F26" s="195" t="s">
        <v>67</v>
      </c>
      <c r="G26" s="196"/>
      <c r="H26" s="196"/>
      <c r="I26" s="197"/>
      <c r="J26" s="55"/>
      <c r="K26" s="29"/>
      <c r="L26" s="55"/>
      <c r="M26" s="56"/>
    </row>
    <row r="27" spans="1:13" ht="18.95" customHeight="1">
      <c r="A27" s="54"/>
      <c r="B27" s="55"/>
      <c r="C27" s="192" t="s">
        <v>62</v>
      </c>
      <c r="D27" s="193"/>
      <c r="E27" s="194"/>
      <c r="F27" s="195" t="s">
        <v>68</v>
      </c>
      <c r="G27" s="196"/>
      <c r="H27" s="196"/>
      <c r="I27" s="197"/>
      <c r="J27" s="55"/>
      <c r="K27" s="29"/>
      <c r="L27" s="55"/>
      <c r="M27" s="56"/>
    </row>
    <row r="28" spans="1:13" ht="18.95" customHeight="1">
      <c r="A28" s="54"/>
      <c r="B28" s="55"/>
      <c r="C28" s="192" t="s">
        <v>63</v>
      </c>
      <c r="D28" s="193"/>
      <c r="E28" s="194"/>
      <c r="F28" s="195" t="s">
        <v>69</v>
      </c>
      <c r="G28" s="196"/>
      <c r="H28" s="196"/>
      <c r="I28" s="197"/>
      <c r="J28" s="55"/>
      <c r="K28" s="29"/>
      <c r="L28" s="55"/>
      <c r="M28" s="56"/>
    </row>
    <row r="29" spans="1:13" ht="18.95" customHeight="1" thickBot="1">
      <c r="A29" s="54"/>
      <c r="B29" s="55"/>
      <c r="C29" s="202" t="s">
        <v>64</v>
      </c>
      <c r="D29" s="203"/>
      <c r="E29" s="204"/>
      <c r="F29" s="198" t="s">
        <v>70</v>
      </c>
      <c r="G29" s="199"/>
      <c r="H29" s="199"/>
      <c r="I29" s="200"/>
      <c r="J29" s="55"/>
      <c r="K29" s="30"/>
      <c r="L29" s="55"/>
      <c r="M29" s="56"/>
    </row>
    <row r="30" spans="1:13" ht="15.75" customHeight="1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238" t="str">
        <f>IF(AND(K25="1Г",K26="2А",K27="3Б",K28="4В",K29="5Д"),"Правильно","Ошибка")</f>
        <v>Ошибка</v>
      </c>
      <c r="M30" s="239"/>
    </row>
    <row r="31" spans="1:13" ht="20.25" customHeight="1">
      <c r="A31" s="180" t="s">
        <v>21</v>
      </c>
      <c r="B31" s="181"/>
      <c r="C31" s="186" t="s">
        <v>71</v>
      </c>
      <c r="D31" s="187"/>
      <c r="E31" s="187"/>
      <c r="F31" s="187"/>
      <c r="G31" s="187"/>
      <c r="H31" s="187"/>
      <c r="I31" s="187"/>
      <c r="J31" s="187"/>
      <c r="K31" s="187"/>
      <c r="L31" s="187"/>
      <c r="M31" s="188"/>
    </row>
    <row r="32" spans="1:13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3"/>
    </row>
    <row r="33" spans="1:14" ht="15.75">
      <c r="A33" s="54"/>
      <c r="B33" s="55"/>
      <c r="C33" s="201" t="s">
        <v>72</v>
      </c>
      <c r="D33" s="201"/>
      <c r="E33" s="201"/>
      <c r="F33" s="55"/>
      <c r="G33" s="55"/>
      <c r="H33" s="55"/>
      <c r="I33" s="55"/>
      <c r="J33" s="55"/>
      <c r="K33" s="55"/>
      <c r="L33" s="55"/>
      <c r="M33" s="56"/>
    </row>
    <row r="34" spans="1:14" ht="15.75">
      <c r="A34" s="54"/>
      <c r="B34" s="55"/>
      <c r="C34" s="201" t="s">
        <v>73</v>
      </c>
      <c r="D34" s="201"/>
      <c r="E34" s="201"/>
      <c r="F34" s="55"/>
      <c r="G34" s="55"/>
      <c r="H34" s="55"/>
      <c r="I34" s="55"/>
      <c r="J34" s="55"/>
      <c r="K34" s="55"/>
      <c r="L34" s="55"/>
      <c r="M34" s="56"/>
    </row>
    <row r="35" spans="1:14" ht="15.75">
      <c r="A35" s="54"/>
      <c r="B35" s="55"/>
      <c r="C35" s="201" t="s">
        <v>74</v>
      </c>
      <c r="D35" s="201"/>
      <c r="E35" s="201"/>
      <c r="F35" s="55"/>
      <c r="G35" s="55"/>
      <c r="H35" s="55"/>
      <c r="I35" s="55"/>
      <c r="J35" s="55"/>
      <c r="K35" s="55"/>
      <c r="L35" s="55"/>
      <c r="M35" s="56"/>
    </row>
    <row r="36" spans="1:14" ht="15.75">
      <c r="A36" s="54"/>
      <c r="B36" s="55"/>
      <c r="C36" s="201" t="s">
        <v>75</v>
      </c>
      <c r="D36" s="201"/>
      <c r="E36" s="201"/>
      <c r="F36" s="55"/>
      <c r="G36" s="55"/>
      <c r="H36" s="55"/>
      <c r="I36" s="55"/>
      <c r="J36" s="55"/>
      <c r="K36" s="55"/>
      <c r="L36" s="55"/>
      <c r="M36" s="56"/>
    </row>
    <row r="37" spans="1:14" ht="15.75">
      <c r="A37" s="54"/>
      <c r="B37" s="55"/>
      <c r="C37" s="201" t="s">
        <v>76</v>
      </c>
      <c r="D37" s="201"/>
      <c r="E37" s="201"/>
      <c r="F37" s="55"/>
      <c r="G37" s="55"/>
      <c r="H37" s="55"/>
      <c r="I37" s="55"/>
      <c r="J37" s="55"/>
      <c r="K37" s="55"/>
      <c r="L37" s="55"/>
      <c r="M37" s="56"/>
    </row>
    <row r="38" spans="1:14" ht="16.5" thickBot="1">
      <c r="A38" s="54"/>
      <c r="B38" s="55"/>
      <c r="C38" s="201" t="s">
        <v>77</v>
      </c>
      <c r="D38" s="201"/>
      <c r="E38" s="201"/>
      <c r="F38" s="55"/>
      <c r="G38" s="55"/>
      <c r="H38" s="55"/>
      <c r="I38" s="55"/>
      <c r="J38" s="55"/>
      <c r="K38" s="55"/>
      <c r="L38" s="55"/>
      <c r="M38" s="56"/>
    </row>
    <row r="39" spans="1:14" ht="15.75" thickBot="1">
      <c r="A39" s="58"/>
      <c r="B39" s="59"/>
      <c r="C39" s="59"/>
      <c r="D39" s="59"/>
      <c r="E39" s="59"/>
      <c r="F39" s="60"/>
      <c r="G39" s="175" t="s">
        <v>48</v>
      </c>
      <c r="H39" s="175"/>
      <c r="I39" s="175"/>
      <c r="J39" s="176"/>
      <c r="K39" s="35"/>
      <c r="L39" s="238" t="str">
        <f>IF(K39="2,4,6","Правильно","Ошибка")</f>
        <v>Ошибка</v>
      </c>
      <c r="M39" s="239"/>
    </row>
    <row r="40" spans="1:14" ht="20.25">
      <c r="A40" s="180" t="s">
        <v>49</v>
      </c>
      <c r="B40" s="181"/>
      <c r="C40" s="186" t="s">
        <v>78</v>
      </c>
      <c r="D40" s="187"/>
      <c r="E40" s="187"/>
      <c r="F40" s="187"/>
      <c r="G40" s="187"/>
      <c r="H40" s="187"/>
      <c r="I40" s="187"/>
      <c r="J40" s="187"/>
      <c r="K40" s="187"/>
      <c r="L40" s="187"/>
      <c r="M40" s="188"/>
    </row>
    <row r="41" spans="1:14" ht="15.75" thickBot="1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</row>
    <row r="42" spans="1:14" ht="37.5" customHeight="1" thickBot="1">
      <c r="A42" s="54"/>
      <c r="B42" s="55"/>
      <c r="C42" s="189" t="s">
        <v>79</v>
      </c>
      <c r="D42" s="190"/>
      <c r="E42" s="191"/>
      <c r="F42" s="189" t="s">
        <v>84</v>
      </c>
      <c r="G42" s="190"/>
      <c r="H42" s="190"/>
      <c r="I42" s="191"/>
      <c r="J42" s="55"/>
      <c r="K42" s="55"/>
      <c r="L42" s="55"/>
      <c r="M42" s="56"/>
    </row>
    <row r="43" spans="1:14" ht="18.95" customHeight="1">
      <c r="A43" s="54"/>
      <c r="B43" s="55"/>
      <c r="C43" s="192" t="s">
        <v>80</v>
      </c>
      <c r="D43" s="193"/>
      <c r="E43" s="193"/>
      <c r="F43" s="208" t="s">
        <v>85</v>
      </c>
      <c r="G43" s="209"/>
      <c r="H43" s="209"/>
      <c r="I43" s="210"/>
      <c r="J43" s="55"/>
      <c r="K43" s="28"/>
      <c r="L43" s="55"/>
      <c r="M43" s="56"/>
    </row>
    <row r="44" spans="1:14" ht="18.95" customHeight="1">
      <c r="A44" s="54"/>
      <c r="B44" s="55"/>
      <c r="C44" s="192" t="s">
        <v>81</v>
      </c>
      <c r="D44" s="193"/>
      <c r="E44" s="193"/>
      <c r="F44" s="208" t="s">
        <v>86</v>
      </c>
      <c r="G44" s="209"/>
      <c r="H44" s="209"/>
      <c r="I44" s="210"/>
      <c r="J44" s="55"/>
      <c r="K44" s="29"/>
      <c r="L44" s="55"/>
      <c r="M44" s="56"/>
    </row>
    <row r="45" spans="1:14" ht="18.95" customHeight="1">
      <c r="A45" s="54"/>
      <c r="B45" s="55"/>
      <c r="C45" s="192" t="s">
        <v>82</v>
      </c>
      <c r="D45" s="193"/>
      <c r="E45" s="193"/>
      <c r="F45" s="208" t="s">
        <v>87</v>
      </c>
      <c r="G45" s="209"/>
      <c r="H45" s="209"/>
      <c r="I45" s="210"/>
      <c r="J45" s="55"/>
      <c r="K45" s="29"/>
      <c r="L45" s="55"/>
      <c r="M45" s="56"/>
    </row>
    <row r="46" spans="1:14" ht="18.95" customHeight="1" thickBot="1">
      <c r="A46" s="54"/>
      <c r="B46" s="55"/>
      <c r="C46" s="202" t="s">
        <v>83</v>
      </c>
      <c r="D46" s="203"/>
      <c r="E46" s="203"/>
      <c r="F46" s="211" t="s">
        <v>88</v>
      </c>
      <c r="G46" s="212"/>
      <c r="H46" s="212"/>
      <c r="I46" s="213"/>
      <c r="J46" s="55"/>
      <c r="K46" s="30"/>
      <c r="L46" s="55"/>
      <c r="M46" s="56"/>
    </row>
    <row r="47" spans="1:14">
      <c r="A47" s="58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238" t="str">
        <f>IF(AND(K43="1Г",K44="2В",K45="3Б",K46="4А"),"Правильно","Ошибка")</f>
        <v>Ошибка</v>
      </c>
      <c r="M47" s="239"/>
      <c r="N47" s="36"/>
    </row>
    <row r="48" spans="1:14" ht="15" customHeight="1"/>
    <row r="49" spans="1:14" ht="15.75" thickBot="1"/>
    <row r="50" spans="1:14" ht="15.75" thickBot="1">
      <c r="A50" s="61"/>
      <c r="B50" s="62"/>
      <c r="C50" s="63"/>
      <c r="D50" s="63"/>
      <c r="E50" s="62"/>
      <c r="F50" s="62"/>
      <c r="G50" s="62"/>
      <c r="H50" s="62"/>
      <c r="I50" s="62"/>
      <c r="J50" s="62"/>
      <c r="K50" s="62"/>
      <c r="L50" s="62"/>
      <c r="M50" s="64"/>
    </row>
    <row r="51" spans="1:14" ht="21" thickBot="1">
      <c r="A51" s="65"/>
      <c r="B51" s="66"/>
      <c r="C51" s="66"/>
      <c r="D51" s="205" t="s">
        <v>120</v>
      </c>
      <c r="E51" s="205"/>
      <c r="F51" s="66"/>
      <c r="G51" s="66"/>
      <c r="H51" s="206" t="s">
        <v>121</v>
      </c>
      <c r="I51" s="206"/>
      <c r="J51" s="207"/>
      <c r="K51" s="96">
        <f>Результаты!C8</f>
        <v>0</v>
      </c>
      <c r="L51" s="99" t="str">
        <f>IF(AND(K51&gt;=2,K51&lt;&gt;5),"балла","баллов")</f>
        <v>баллов</v>
      </c>
      <c r="M51" s="67"/>
    </row>
    <row r="52" spans="1:14" ht="15.75" thickBot="1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0"/>
    </row>
    <row r="53" spans="1:14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</sheetData>
  <sheetProtection password="CC31" sheet="1" objects="1" scenarios="1" selectLockedCells="1"/>
  <customSheetViews>
    <customSheetView guid="{C89B3F85-3EE2-4212-9A36-1BAFD5AA8C23}" topLeftCell="A16">
      <selection activeCell="O15" sqref="O14:O15"/>
      <pageMargins left="0.7" right="0.7" top="0.75" bottom="0.75" header="0.3" footer="0.3"/>
      <pageSetup paperSize="9" orientation="landscape" horizontalDpi="300" verticalDpi="300" r:id="rId1"/>
    </customSheetView>
  </customSheetViews>
  <mergeCells count="62">
    <mergeCell ref="L47:M47"/>
    <mergeCell ref="G39:J39"/>
    <mergeCell ref="D51:E51"/>
    <mergeCell ref="H51:J51"/>
    <mergeCell ref="F43:I43"/>
    <mergeCell ref="F44:I44"/>
    <mergeCell ref="F45:I45"/>
    <mergeCell ref="F46:I46"/>
    <mergeCell ref="C42:E42"/>
    <mergeCell ref="C43:E43"/>
    <mergeCell ref="C44:E44"/>
    <mergeCell ref="C45:E45"/>
    <mergeCell ref="C46:E46"/>
    <mergeCell ref="L39:M39"/>
    <mergeCell ref="A40:B40"/>
    <mergeCell ref="C40:M40"/>
    <mergeCell ref="F42:I42"/>
    <mergeCell ref="C34:E34"/>
    <mergeCell ref="C35:E35"/>
    <mergeCell ref="C36:E36"/>
    <mergeCell ref="C37:E37"/>
    <mergeCell ref="C38:E38"/>
    <mergeCell ref="F29:I29"/>
    <mergeCell ref="L30:M30"/>
    <mergeCell ref="A31:B31"/>
    <mergeCell ref="C31:M31"/>
    <mergeCell ref="C33:E33"/>
    <mergeCell ref="C29:E29"/>
    <mergeCell ref="F24:I24"/>
    <mergeCell ref="F25:I25"/>
    <mergeCell ref="F26:I26"/>
    <mergeCell ref="F27:I27"/>
    <mergeCell ref="F28:I28"/>
    <mergeCell ref="C24:E24"/>
    <mergeCell ref="C25:E25"/>
    <mergeCell ref="C26:E26"/>
    <mergeCell ref="C27:E27"/>
    <mergeCell ref="C28:E28"/>
    <mergeCell ref="A12:B12"/>
    <mergeCell ref="C12:M12"/>
    <mergeCell ref="C17:D17"/>
    <mergeCell ref="C18:D18"/>
    <mergeCell ref="A22:B22"/>
    <mergeCell ref="C22:M22"/>
    <mergeCell ref="C19:D19"/>
    <mergeCell ref="C20:D20"/>
    <mergeCell ref="F21:I21"/>
    <mergeCell ref="L21:M21"/>
    <mergeCell ref="C14:D14"/>
    <mergeCell ref="C15:D15"/>
    <mergeCell ref="C16:D16"/>
    <mergeCell ref="C7:D7"/>
    <mergeCell ref="C8:D8"/>
    <mergeCell ref="F11:I11"/>
    <mergeCell ref="L11:M11"/>
    <mergeCell ref="A1:M1"/>
    <mergeCell ref="A2:M2"/>
    <mergeCell ref="A3:B3"/>
    <mergeCell ref="C3:M3"/>
    <mergeCell ref="C5:D5"/>
    <mergeCell ref="C6:D6"/>
    <mergeCell ref="C10:D10"/>
  </mergeCell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P49"/>
  <sheetViews>
    <sheetView workbookViewId="0">
      <selection activeCell="K5" sqref="K5"/>
    </sheetView>
  </sheetViews>
  <sheetFormatPr defaultRowHeight="15"/>
  <cols>
    <col min="1" max="1" width="9.140625" style="34"/>
    <col min="2" max="2" width="3.85546875" style="34" customWidth="1"/>
    <col min="3" max="4" width="9.140625" style="34"/>
    <col min="5" max="5" width="8.7109375" style="34" customWidth="1"/>
    <col min="6" max="6" width="6.140625" style="34" customWidth="1"/>
    <col min="7" max="8" width="9.140625" style="34"/>
    <col min="9" max="9" width="11.85546875" style="34" customWidth="1"/>
    <col min="10" max="10" width="8.85546875" style="34" customWidth="1"/>
    <col min="11" max="11" width="7.140625" style="34" customWidth="1"/>
    <col min="12" max="12" width="9.140625" style="34"/>
    <col min="13" max="13" width="11.140625" style="34" customWidth="1"/>
    <col min="14" max="16384" width="9.140625" style="34"/>
  </cols>
  <sheetData>
    <row r="1" spans="1:16" ht="26.25" thickBot="1">
      <c r="A1" s="215" t="s">
        <v>89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7"/>
      <c r="N1"/>
      <c r="O1"/>
    </row>
    <row r="2" spans="1:16" ht="15.75" thickBot="1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6" ht="20.25">
      <c r="A3" s="218" t="s">
        <v>1</v>
      </c>
      <c r="B3" s="219"/>
      <c r="C3" s="220" t="s">
        <v>90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/>
      <c r="O3"/>
      <c r="P3"/>
    </row>
    <row r="4" spans="1:16" ht="15.75" thickBo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  <c r="N4"/>
      <c r="O4"/>
      <c r="P4"/>
    </row>
    <row r="5" spans="1:16" ht="15.75">
      <c r="A5" s="84"/>
      <c r="B5" s="85"/>
      <c r="C5" s="214" t="s">
        <v>91</v>
      </c>
      <c r="D5" s="214"/>
      <c r="E5" s="214"/>
      <c r="F5" s="214"/>
      <c r="G5" s="86"/>
      <c r="H5" s="85"/>
      <c r="I5" s="85"/>
      <c r="J5" s="87"/>
      <c r="K5" s="37"/>
      <c r="L5" s="85"/>
      <c r="M5" s="88"/>
      <c r="N5"/>
      <c r="O5"/>
      <c r="P5"/>
    </row>
    <row r="6" spans="1:16" ht="15.75">
      <c r="A6" s="84"/>
      <c r="B6" s="85"/>
      <c r="C6" s="214" t="s">
        <v>92</v>
      </c>
      <c r="D6" s="214"/>
      <c r="E6" s="214"/>
      <c r="F6" s="214"/>
      <c r="G6" s="86"/>
      <c r="H6" s="85"/>
      <c r="I6" s="85"/>
      <c r="J6" s="87"/>
      <c r="K6" s="38"/>
      <c r="L6" s="85"/>
      <c r="M6" s="88"/>
      <c r="N6"/>
      <c r="O6"/>
      <c r="P6"/>
    </row>
    <row r="7" spans="1:16" ht="15.75">
      <c r="A7" s="84"/>
      <c r="B7" s="85"/>
      <c r="C7" s="214" t="s">
        <v>93</v>
      </c>
      <c r="D7" s="214"/>
      <c r="E7" s="214"/>
      <c r="F7" s="214"/>
      <c r="G7" s="86"/>
      <c r="H7" s="85"/>
      <c r="I7" s="85"/>
      <c r="J7" s="87"/>
      <c r="K7" s="38"/>
      <c r="L7" s="85"/>
      <c r="M7" s="88"/>
      <c r="N7"/>
      <c r="O7"/>
      <c r="P7"/>
    </row>
    <row r="8" spans="1:16" ht="15.75">
      <c r="A8" s="84"/>
      <c r="B8" s="85"/>
      <c r="C8" s="214" t="s">
        <v>94</v>
      </c>
      <c r="D8" s="214"/>
      <c r="E8" s="214"/>
      <c r="F8" s="214"/>
      <c r="G8" s="86"/>
      <c r="H8" s="85"/>
      <c r="I8" s="85"/>
      <c r="J8" s="87"/>
      <c r="K8" s="38"/>
      <c r="L8" s="85"/>
      <c r="M8" s="88"/>
      <c r="N8"/>
      <c r="O8"/>
      <c r="P8"/>
    </row>
    <row r="9" spans="1:16" ht="16.5" thickBot="1">
      <c r="A9" s="84"/>
      <c r="B9" s="85"/>
      <c r="C9" s="214" t="s">
        <v>95</v>
      </c>
      <c r="D9" s="214"/>
      <c r="E9" s="214"/>
      <c r="F9" s="214"/>
      <c r="G9" s="85"/>
      <c r="H9" s="85"/>
      <c r="I9" s="89"/>
      <c r="J9" s="87"/>
      <c r="K9" s="30"/>
      <c r="L9" s="89"/>
      <c r="M9" s="90"/>
      <c r="N9"/>
      <c r="O9"/>
      <c r="P9"/>
    </row>
    <row r="10" spans="1:16" ht="16.5" thickBot="1">
      <c r="A10" s="91"/>
      <c r="B10" s="92"/>
      <c r="C10" s="92"/>
      <c r="D10" s="92"/>
      <c r="E10" s="92"/>
      <c r="F10" s="92"/>
      <c r="G10" s="92"/>
      <c r="H10" s="92"/>
      <c r="I10" s="93"/>
      <c r="J10" s="93"/>
      <c r="K10" s="93"/>
      <c r="L10" s="234" t="str">
        <f>IF(AND(K5=2,K6=1,K7=5,K8=4,K9=3),"Правильно","Ошибка")</f>
        <v>Ошибка</v>
      </c>
      <c r="M10" s="235"/>
      <c r="N10"/>
      <c r="O10"/>
      <c r="P10"/>
    </row>
    <row r="11" spans="1:16" ht="20.25" customHeight="1">
      <c r="A11" s="218" t="s">
        <v>8</v>
      </c>
      <c r="B11" s="219"/>
      <c r="C11" s="229" t="s">
        <v>96</v>
      </c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/>
      <c r="O11"/>
      <c r="P11"/>
    </row>
    <row r="12" spans="1:16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3"/>
      <c r="N12"/>
      <c r="O12"/>
      <c r="P12"/>
    </row>
    <row r="13" spans="1:16" ht="15.75">
      <c r="A13" s="84"/>
      <c r="B13" s="85"/>
      <c r="C13" s="214" t="s">
        <v>97</v>
      </c>
      <c r="D13" s="214"/>
      <c r="E13" s="85"/>
      <c r="F13" s="85"/>
      <c r="G13" s="85"/>
      <c r="H13" s="85"/>
      <c r="I13" s="85"/>
      <c r="J13" s="85"/>
      <c r="K13" s="85"/>
      <c r="L13" s="85"/>
      <c r="M13" s="88"/>
    </row>
    <row r="14" spans="1:16" ht="15" customHeight="1">
      <c r="A14" s="84"/>
      <c r="B14" s="85"/>
      <c r="C14" s="214" t="s">
        <v>98</v>
      </c>
      <c r="D14" s="214"/>
      <c r="E14" s="85"/>
      <c r="F14" s="85"/>
      <c r="G14" s="85"/>
      <c r="H14" s="85"/>
      <c r="I14" s="85"/>
      <c r="J14" s="85"/>
      <c r="K14" s="85"/>
      <c r="L14" s="85"/>
      <c r="M14" s="88"/>
    </row>
    <row r="15" spans="1:16" ht="15" customHeight="1">
      <c r="A15" s="84"/>
      <c r="B15" s="85"/>
      <c r="C15" s="214" t="s">
        <v>99</v>
      </c>
      <c r="D15" s="214"/>
      <c r="E15" s="85"/>
      <c r="F15" s="85"/>
      <c r="G15" s="85"/>
      <c r="H15" s="85"/>
      <c r="I15" s="85"/>
      <c r="J15" s="85"/>
      <c r="K15" s="85"/>
      <c r="L15" s="85"/>
      <c r="M15" s="88"/>
    </row>
    <row r="16" spans="1:16" ht="15" customHeight="1">
      <c r="A16" s="84"/>
      <c r="B16" s="85"/>
      <c r="C16" s="214" t="s">
        <v>100</v>
      </c>
      <c r="D16" s="214"/>
      <c r="E16" s="85"/>
      <c r="F16" s="85"/>
      <c r="G16" s="85"/>
      <c r="H16" s="85"/>
      <c r="I16" s="85"/>
      <c r="J16" s="85"/>
      <c r="K16" s="85"/>
      <c r="L16" s="85"/>
      <c r="M16" s="88"/>
    </row>
    <row r="17" spans="1:14" ht="15" customHeight="1" thickBot="1">
      <c r="A17" s="84"/>
      <c r="B17" s="85"/>
      <c r="C17" s="214" t="s">
        <v>101</v>
      </c>
      <c r="D17" s="214"/>
      <c r="E17" s="85"/>
      <c r="F17" s="85"/>
      <c r="G17" s="85"/>
      <c r="H17" s="85"/>
      <c r="I17" s="85"/>
      <c r="J17" s="85"/>
      <c r="K17" s="85"/>
      <c r="L17" s="85"/>
      <c r="M17" s="88"/>
    </row>
    <row r="18" spans="1:14" ht="15" customHeight="1" thickBot="1">
      <c r="A18" s="91"/>
      <c r="B18" s="92"/>
      <c r="C18" s="92"/>
      <c r="D18" s="92"/>
      <c r="E18" s="92"/>
      <c r="F18" s="93"/>
      <c r="G18" s="227" t="s">
        <v>48</v>
      </c>
      <c r="H18" s="227"/>
      <c r="I18" s="227"/>
      <c r="J18" s="228"/>
      <c r="K18" s="35"/>
      <c r="L18" s="236" t="str">
        <f>IF(K18="1,3,5","Правильно","Ошибка")</f>
        <v>Ошибка</v>
      </c>
      <c r="M18" s="237"/>
      <c r="N18"/>
    </row>
    <row r="19" spans="1:14" ht="20.25" customHeight="1">
      <c r="A19" s="218" t="s">
        <v>15</v>
      </c>
      <c r="B19" s="219"/>
      <c r="C19" s="229" t="s">
        <v>102</v>
      </c>
      <c r="D19" s="230"/>
      <c r="E19" s="230"/>
      <c r="F19" s="230"/>
      <c r="G19" s="230"/>
      <c r="H19" s="230"/>
      <c r="I19" s="230"/>
      <c r="J19" s="230"/>
      <c r="K19" s="230"/>
      <c r="L19" s="230"/>
      <c r="M19" s="230"/>
    </row>
    <row r="20" spans="1:14" ht="15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</row>
    <row r="21" spans="1:14" ht="18.95" customHeight="1">
      <c r="A21" s="84"/>
      <c r="B21" s="85"/>
      <c r="C21" s="214" t="s">
        <v>103</v>
      </c>
      <c r="D21" s="214"/>
      <c r="E21" s="85"/>
      <c r="F21" s="85"/>
      <c r="G21" s="85"/>
      <c r="H21" s="85"/>
      <c r="I21" s="85"/>
      <c r="J21" s="85"/>
      <c r="K21" s="85"/>
      <c r="L21" s="85"/>
      <c r="M21" s="88"/>
    </row>
    <row r="22" spans="1:14" ht="18.95" customHeight="1">
      <c r="A22" s="84"/>
      <c r="B22" s="85"/>
      <c r="C22" s="214" t="s">
        <v>104</v>
      </c>
      <c r="D22" s="214"/>
      <c r="E22" s="85"/>
      <c r="F22" s="85"/>
      <c r="G22" s="85"/>
      <c r="H22" s="85"/>
      <c r="I22" s="85"/>
      <c r="J22" s="85"/>
      <c r="K22" s="85"/>
      <c r="L22" s="85"/>
      <c r="M22" s="88"/>
    </row>
    <row r="23" spans="1:14" ht="18.95" customHeight="1">
      <c r="A23" s="84"/>
      <c r="B23" s="85"/>
      <c r="C23" s="214" t="s">
        <v>105</v>
      </c>
      <c r="D23" s="214"/>
      <c r="E23" s="85"/>
      <c r="F23" s="85"/>
      <c r="G23" s="85"/>
      <c r="H23" s="85"/>
      <c r="I23" s="85"/>
      <c r="J23" s="85"/>
      <c r="K23" s="85"/>
      <c r="L23" s="85"/>
      <c r="M23" s="88"/>
    </row>
    <row r="24" spans="1:14" ht="18.95" customHeight="1" thickBot="1">
      <c r="A24" s="84"/>
      <c r="B24" s="85"/>
      <c r="C24" s="214" t="s">
        <v>106</v>
      </c>
      <c r="D24" s="214"/>
      <c r="E24" s="85"/>
      <c r="F24" s="85"/>
      <c r="G24" s="85"/>
      <c r="H24" s="85"/>
      <c r="I24" s="85"/>
      <c r="J24" s="85"/>
      <c r="K24" s="85"/>
      <c r="L24" s="85"/>
      <c r="M24" s="88"/>
    </row>
    <row r="25" spans="1:14" ht="18.95" customHeight="1" thickBot="1">
      <c r="A25" s="91"/>
      <c r="B25" s="92"/>
      <c r="C25" s="92"/>
      <c r="D25" s="92"/>
      <c r="E25" s="92"/>
      <c r="F25" s="92"/>
      <c r="G25" s="227" t="s">
        <v>48</v>
      </c>
      <c r="H25" s="227"/>
      <c r="I25" s="227"/>
      <c r="J25" s="228"/>
      <c r="K25" s="35"/>
      <c r="L25" s="236" t="str">
        <f>IF(K25=3,"Правильно","Ошибка")</f>
        <v>Ошибка</v>
      </c>
      <c r="M25" s="237"/>
    </row>
    <row r="26" spans="1:14" ht="18.95" customHeight="1" thickBot="1">
      <c r="A26" s="231" t="s">
        <v>21</v>
      </c>
      <c r="B26" s="232"/>
      <c r="C26" s="229" t="s">
        <v>107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</row>
    <row r="27" spans="1:14" ht="10.5" customHeight="1">
      <c r="A27" s="84"/>
      <c r="B27" s="85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3"/>
    </row>
    <row r="28" spans="1:14" ht="18.95" customHeight="1">
      <c r="A28" s="84"/>
      <c r="B28" s="85"/>
      <c r="C28" s="214" t="s">
        <v>108</v>
      </c>
      <c r="D28" s="214"/>
      <c r="E28" s="85"/>
      <c r="F28" s="85"/>
      <c r="G28" s="85"/>
      <c r="H28" s="85"/>
      <c r="I28" s="85"/>
      <c r="J28" s="85"/>
      <c r="K28" s="85"/>
      <c r="L28" s="85"/>
      <c r="M28" s="88"/>
    </row>
    <row r="29" spans="1:14" ht="18.95" customHeight="1">
      <c r="A29" s="84"/>
      <c r="B29" s="85"/>
      <c r="C29" s="214" t="s">
        <v>109</v>
      </c>
      <c r="D29" s="214"/>
      <c r="E29" s="85"/>
      <c r="F29" s="85"/>
      <c r="G29" s="85"/>
      <c r="H29" s="85"/>
      <c r="I29" s="85"/>
      <c r="J29" s="85"/>
      <c r="K29" s="85"/>
      <c r="L29" s="85"/>
      <c r="M29" s="88"/>
    </row>
    <row r="30" spans="1:14" ht="18.95" customHeight="1">
      <c r="A30" s="84"/>
      <c r="B30" s="85"/>
      <c r="C30" s="214" t="s">
        <v>110</v>
      </c>
      <c r="D30" s="214"/>
      <c r="E30" s="85"/>
      <c r="F30" s="85"/>
      <c r="G30" s="85"/>
      <c r="H30" s="85"/>
      <c r="I30" s="85"/>
      <c r="J30" s="85"/>
      <c r="K30" s="85"/>
      <c r="L30" s="85"/>
      <c r="M30" s="88"/>
    </row>
    <row r="31" spans="1:14" ht="18.95" customHeight="1" thickBot="1">
      <c r="A31" s="84"/>
      <c r="B31" s="85"/>
      <c r="C31" s="214" t="s">
        <v>111</v>
      </c>
      <c r="D31" s="214"/>
      <c r="E31" s="85"/>
      <c r="F31" s="85"/>
      <c r="G31" s="85"/>
      <c r="H31" s="85"/>
      <c r="I31" s="85"/>
      <c r="J31" s="85"/>
      <c r="K31" s="85"/>
      <c r="L31" s="85"/>
      <c r="M31" s="88"/>
    </row>
    <row r="32" spans="1:14" ht="15.75" thickBot="1">
      <c r="A32" s="91"/>
      <c r="B32" s="92"/>
      <c r="C32" s="92"/>
      <c r="D32" s="92"/>
      <c r="E32" s="92"/>
      <c r="F32" s="92"/>
      <c r="G32" s="227" t="s">
        <v>48</v>
      </c>
      <c r="H32" s="227"/>
      <c r="I32" s="227"/>
      <c r="J32" s="228"/>
      <c r="K32" s="35"/>
      <c r="L32" s="236" t="str">
        <f>IF(K32="1,3,4","Правильно","Ошибка")</f>
        <v>Ошибка</v>
      </c>
      <c r="M32" s="237"/>
    </row>
    <row r="33" spans="1:14" ht="20.25">
      <c r="A33" s="218" t="s">
        <v>49</v>
      </c>
      <c r="B33" s="219"/>
      <c r="C33" s="229" t="s">
        <v>112</v>
      </c>
      <c r="D33" s="230"/>
      <c r="E33" s="230"/>
      <c r="F33" s="230"/>
      <c r="G33" s="230"/>
      <c r="H33" s="230"/>
      <c r="I33" s="230"/>
      <c r="J33" s="230"/>
      <c r="K33" s="230"/>
      <c r="L33" s="230"/>
      <c r="M33" s="230"/>
    </row>
    <row r="34" spans="1:14" ht="15.75" thickBot="1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3"/>
    </row>
    <row r="35" spans="1:14" ht="15.75">
      <c r="A35" s="84"/>
      <c r="B35" s="85"/>
      <c r="C35" s="214" t="s">
        <v>10</v>
      </c>
      <c r="D35" s="214"/>
      <c r="E35" s="85"/>
      <c r="F35" s="85"/>
      <c r="G35" s="85"/>
      <c r="H35" s="85"/>
      <c r="I35" s="85"/>
      <c r="J35" s="85"/>
      <c r="K35" s="37"/>
      <c r="L35" s="85"/>
      <c r="M35" s="88"/>
    </row>
    <row r="36" spans="1:14" ht="15.75">
      <c r="A36" s="84"/>
      <c r="B36" s="85"/>
      <c r="C36" s="214" t="s">
        <v>113</v>
      </c>
      <c r="D36" s="214"/>
      <c r="E36" s="85"/>
      <c r="F36" s="85"/>
      <c r="G36" s="85"/>
      <c r="H36" s="85"/>
      <c r="I36" s="85"/>
      <c r="J36" s="85"/>
      <c r="K36" s="38"/>
      <c r="L36" s="85"/>
      <c r="M36" s="88"/>
    </row>
    <row r="37" spans="1:14" ht="15.75">
      <c r="A37" s="84"/>
      <c r="B37" s="85"/>
      <c r="C37" s="214" t="s">
        <v>114</v>
      </c>
      <c r="D37" s="214"/>
      <c r="E37" s="85"/>
      <c r="F37" s="85"/>
      <c r="G37" s="85"/>
      <c r="H37" s="85"/>
      <c r="I37" s="85"/>
      <c r="J37" s="85"/>
      <c r="K37" s="38"/>
      <c r="L37" s="85"/>
      <c r="M37" s="88"/>
    </row>
    <row r="38" spans="1:14" ht="15.75">
      <c r="A38" s="84"/>
      <c r="B38" s="85"/>
      <c r="C38" s="214" t="s">
        <v>115</v>
      </c>
      <c r="D38" s="214"/>
      <c r="E38" s="85"/>
      <c r="F38" s="85"/>
      <c r="G38" s="85"/>
      <c r="H38" s="85"/>
      <c r="I38" s="85"/>
      <c r="J38" s="85"/>
      <c r="K38" s="38"/>
      <c r="L38" s="85"/>
      <c r="M38" s="88"/>
    </row>
    <row r="39" spans="1:14" ht="16.5" thickBot="1">
      <c r="A39" s="84"/>
      <c r="B39" s="85"/>
      <c r="C39" s="214" t="s">
        <v>116</v>
      </c>
      <c r="D39" s="214"/>
      <c r="E39" s="85"/>
      <c r="F39" s="85"/>
      <c r="G39" s="85"/>
      <c r="H39" s="85"/>
      <c r="I39" s="85"/>
      <c r="J39" s="85"/>
      <c r="K39" s="39"/>
      <c r="L39" s="85"/>
      <c r="M39" s="88"/>
    </row>
    <row r="40" spans="1:14" ht="15.7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234" t="str">
        <f>IF(AND(K35=2,K36=4,K37=3,K38=1,K39=5),"Правильно","Ошибка")</f>
        <v>Ошибка</v>
      </c>
      <c r="M40" s="235"/>
    </row>
    <row r="41" spans="1:14" ht="15" customHeight="1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4" ht="15" customHeight="1" thickBot="1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4" ht="15" customHeight="1" thickBot="1">
      <c r="A43" s="71"/>
      <c r="B43" s="72"/>
      <c r="C43" s="73"/>
      <c r="D43" s="73"/>
      <c r="E43" s="72"/>
      <c r="F43" s="72"/>
      <c r="G43" s="72"/>
      <c r="H43" s="72"/>
      <c r="I43" s="72"/>
      <c r="J43" s="72"/>
      <c r="K43" s="72"/>
      <c r="L43" s="72"/>
      <c r="M43" s="74"/>
    </row>
    <row r="44" spans="1:14" ht="15" customHeight="1" thickBot="1">
      <c r="A44" s="75"/>
      <c r="B44" s="76"/>
      <c r="C44" s="76"/>
      <c r="D44" s="224" t="s">
        <v>120</v>
      </c>
      <c r="E44" s="224"/>
      <c r="F44" s="76"/>
      <c r="G44" s="94"/>
      <c r="H44" s="225" t="s">
        <v>121</v>
      </c>
      <c r="I44" s="225"/>
      <c r="J44" s="226"/>
      <c r="K44" s="96">
        <f>Результаты!E8</f>
        <v>0</v>
      </c>
      <c r="L44" s="100" t="str">
        <f>IF(AND(K44&gt;=2,K44&lt;&gt;5),"балла","баллов")</f>
        <v>баллов</v>
      </c>
      <c r="M44" s="77"/>
    </row>
    <row r="45" spans="1:14" ht="15" customHeight="1" thickBot="1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0"/>
    </row>
    <row r="46" spans="1:14" ht="15" customHeight="1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4" ht="1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 s="36"/>
    </row>
    <row r="48" spans="1:1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>
      <c r="A49"/>
      <c r="B49"/>
      <c r="C49"/>
      <c r="D49"/>
      <c r="E49"/>
      <c r="F49"/>
      <c r="G49"/>
      <c r="H49"/>
      <c r="I49"/>
      <c r="J49"/>
      <c r="K49"/>
      <c r="L49"/>
      <c r="M49"/>
    </row>
  </sheetData>
  <sheetProtection password="CC31" sheet="1" objects="1" scenarios="1" selectLockedCells="1"/>
  <mergeCells count="45">
    <mergeCell ref="A19:B19"/>
    <mergeCell ref="C19:M19"/>
    <mergeCell ref="C21:D21"/>
    <mergeCell ref="C36:D36"/>
    <mergeCell ref="L25:M25"/>
    <mergeCell ref="A26:B26"/>
    <mergeCell ref="C26:M26"/>
    <mergeCell ref="C28:D28"/>
    <mergeCell ref="C29:D29"/>
    <mergeCell ref="C30:D30"/>
    <mergeCell ref="G32:J32"/>
    <mergeCell ref="L32:M32"/>
    <mergeCell ref="A33:B33"/>
    <mergeCell ref="C33:M33"/>
    <mergeCell ref="C35:D35"/>
    <mergeCell ref="L10:M10"/>
    <mergeCell ref="A11:B11"/>
    <mergeCell ref="C11:M11"/>
    <mergeCell ref="C13:D13"/>
    <mergeCell ref="G18:J18"/>
    <mergeCell ref="L18:M18"/>
    <mergeCell ref="C14:D14"/>
    <mergeCell ref="C15:D15"/>
    <mergeCell ref="C16:D16"/>
    <mergeCell ref="C17:D17"/>
    <mergeCell ref="C9:F9"/>
    <mergeCell ref="C31:D31"/>
    <mergeCell ref="G25:J25"/>
    <mergeCell ref="C22:D22"/>
    <mergeCell ref="C23:D23"/>
    <mergeCell ref="C24:D24"/>
    <mergeCell ref="D44:E44"/>
    <mergeCell ref="H44:J44"/>
    <mergeCell ref="C39:D39"/>
    <mergeCell ref="L40:M40"/>
    <mergeCell ref="C37:D37"/>
    <mergeCell ref="C38:D38"/>
    <mergeCell ref="C7:F7"/>
    <mergeCell ref="C8:F8"/>
    <mergeCell ref="A1:M1"/>
    <mergeCell ref="A3:B3"/>
    <mergeCell ref="C3:M3"/>
    <mergeCell ref="C5:F5"/>
    <mergeCell ref="C6:F6"/>
    <mergeCell ref="A2:O2"/>
  </mergeCells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"/>
  <sheetViews>
    <sheetView workbookViewId="0"/>
  </sheetViews>
  <sheetFormatPr defaultRowHeight="15"/>
  <sheetData/>
  <customSheetViews>
    <customSheetView guid="{C89B3F85-3EE2-4212-9A36-1BAFD5AA8C23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H18"/>
  <sheetViews>
    <sheetView workbookViewId="0">
      <selection activeCell="M13" sqref="M13"/>
    </sheetView>
  </sheetViews>
  <sheetFormatPr defaultRowHeight="15"/>
  <cols>
    <col min="1" max="16384" width="9.140625" style="233"/>
  </cols>
  <sheetData>
    <row r="1" spans="1:8">
      <c r="A1" s="95" t="s">
        <v>117</v>
      </c>
      <c r="B1" s="95"/>
      <c r="C1" s="95" t="s">
        <v>118</v>
      </c>
      <c r="D1" s="95"/>
      <c r="E1" s="95" t="s">
        <v>119</v>
      </c>
      <c r="F1" s="95"/>
      <c r="G1" s="95"/>
      <c r="H1" s="95"/>
    </row>
    <row r="2" spans="1:8">
      <c r="A2" s="95">
        <f>IF('5 класс'!L9="1,2,4",1,0)</f>
        <v>0</v>
      </c>
      <c r="B2" s="95"/>
      <c r="C2" s="95">
        <f>IF(OR('6 класс'!J11="1,2,4",'6 класс'!J11="2,1,4",'6 класс'!J11="4,2,1",'6 класс'!J11="2,4,1",'6 класс'!J11="1,2,4",'6 класс'!J11="4,1,2",'6 класс'!J11="1,4,2"),1,0)</f>
        <v>0</v>
      </c>
      <c r="D2" s="95"/>
      <c r="E2" s="95">
        <f>IF(AND('7 класс'!K5=2,'7 класс'!K6=1,'7 класс'!K7=5,'7 класс'!K8=4,'7 класс'!K9=3),1,0)</f>
        <v>0</v>
      </c>
      <c r="F2" s="95"/>
      <c r="G2" s="95"/>
      <c r="H2" s="95"/>
    </row>
    <row r="3" spans="1:8">
      <c r="A3" s="95">
        <f>IF(AND('5 класс'!L12=2,'5 класс'!L13=5,'5 класс'!L14=4,'5 класс'!L15=1,'5 класс'!L16=3),1,0)</f>
        <v>0</v>
      </c>
      <c r="B3" s="95"/>
      <c r="C3" s="95">
        <f>IF('6 класс'!J21="2,4,5,6,7",1,0)</f>
        <v>0</v>
      </c>
      <c r="D3" s="95"/>
      <c r="E3" s="95">
        <f>IF('7 класс'!K18="1,3,5",1,0)</f>
        <v>0</v>
      </c>
      <c r="F3" s="95"/>
      <c r="G3" s="95"/>
      <c r="H3" s="95"/>
    </row>
    <row r="4" spans="1:8">
      <c r="A4" s="95">
        <f>IF(AND('5 класс'!L20=4,'5 класс'!L21=1,'5 класс'!L22=3,'5 класс'!L23=2),1,0)</f>
        <v>0</v>
      </c>
      <c r="B4" s="95"/>
      <c r="C4" s="95">
        <f>IF(AND('6 класс'!K25="1Г",'6 класс'!K26="2А",'6 класс'!K27="3Б",'6 класс'!K28="4В",'6 класс'!K29="5Д"),1,0)</f>
        <v>0</v>
      </c>
      <c r="D4" s="95"/>
      <c r="E4" s="95">
        <f>IF('7 класс'!K25=3,1,0)</f>
        <v>0</v>
      </c>
      <c r="F4" s="95"/>
      <c r="G4" s="95"/>
      <c r="H4" s="95"/>
    </row>
    <row r="5" spans="1:8">
      <c r="A5" s="95">
        <f>IF(AND('5 класс'!L27="1Г",'5 класс'!L28="2В",'5 класс'!L29="3Б",'5 класс'!L30="4Д",'5 класс'!L31="5А"),1,0)</f>
        <v>0</v>
      </c>
      <c r="B5" s="95"/>
      <c r="C5" s="95">
        <f>IF('6 класс'!K39="2,4,6",1,0)</f>
        <v>0</v>
      </c>
      <c r="D5" s="95"/>
      <c r="E5" s="95">
        <f>IF('7 класс'!K32="1,3,4",1,0)</f>
        <v>0</v>
      </c>
      <c r="F5" s="95"/>
      <c r="G5" s="95"/>
      <c r="H5" s="95"/>
    </row>
    <row r="6" spans="1:8">
      <c r="A6" s="95">
        <f>IF(AND('5 класс'!L35="1В",'5 класс'!L36="2А",'5 класс'!L37="3Б"),1,0)</f>
        <v>0</v>
      </c>
      <c r="B6" s="95"/>
      <c r="C6" s="95">
        <f>IF(AND('6 класс'!K43="1Г",'6 класс'!K44="2В",'6 класс'!K45="3Б",'6 класс'!K46="4А"),1,0)</f>
        <v>0</v>
      </c>
      <c r="D6" s="95"/>
      <c r="E6" s="95">
        <f>IF(AND('7 класс'!K35=2,'7 класс'!K36=4,'7 класс'!K37=3,'7 класс'!K38=1,'7 класс'!K39=5),1,0)</f>
        <v>0</v>
      </c>
      <c r="F6" s="95"/>
      <c r="G6" s="95"/>
      <c r="H6" s="95"/>
    </row>
    <row r="7" spans="1:8">
      <c r="A7" s="95"/>
      <c r="B7" s="95"/>
      <c r="C7" s="95"/>
      <c r="D7" s="95"/>
      <c r="E7" s="95"/>
      <c r="F7" s="95"/>
      <c r="G7" s="95"/>
      <c r="H7" s="95"/>
    </row>
    <row r="8" spans="1:8">
      <c r="A8" s="95">
        <f>A2+A3+A4+A5+A6</f>
        <v>0</v>
      </c>
      <c r="B8" s="95"/>
      <c r="C8" s="95">
        <f>C2+C3+C4+C5+C6</f>
        <v>0</v>
      </c>
      <c r="D8" s="95"/>
      <c r="E8" s="95">
        <f>E2+E3+E4+E5+E6</f>
        <v>0</v>
      </c>
      <c r="F8" s="95"/>
      <c r="G8" s="95"/>
      <c r="H8" s="95"/>
    </row>
    <row r="9" spans="1:8">
      <c r="A9" s="95"/>
      <c r="B9" s="95"/>
      <c r="C9" s="95"/>
      <c r="D9" s="95"/>
      <c r="E9" s="95"/>
      <c r="F9" s="95"/>
      <c r="G9" s="95"/>
      <c r="H9" s="95"/>
    </row>
    <row r="10" spans="1:8">
      <c r="A10" s="95"/>
      <c r="B10" s="95"/>
      <c r="C10" s="95"/>
      <c r="D10" s="95"/>
      <c r="E10" s="95"/>
      <c r="F10" s="95"/>
      <c r="G10" s="95"/>
      <c r="H10" s="95"/>
    </row>
    <row r="11" spans="1:8">
      <c r="A11" s="95"/>
      <c r="B11" s="95"/>
      <c r="C11" s="95"/>
      <c r="D11" s="95"/>
      <c r="E11" s="95"/>
      <c r="F11" s="95"/>
      <c r="G11" s="95"/>
      <c r="H11" s="95"/>
    </row>
    <row r="12" spans="1:8">
      <c r="A12" s="95"/>
      <c r="B12" s="95"/>
      <c r="C12" s="95"/>
      <c r="D12" s="95"/>
      <c r="E12" s="95"/>
      <c r="F12" s="95"/>
      <c r="G12" s="95"/>
      <c r="H12" s="95"/>
    </row>
    <row r="13" spans="1:8">
      <c r="A13" s="95"/>
      <c r="B13" s="95"/>
      <c r="C13" s="95"/>
      <c r="D13" s="95"/>
      <c r="E13" s="95"/>
      <c r="F13" s="95"/>
      <c r="G13" s="95"/>
      <c r="H13" s="95"/>
    </row>
    <row r="14" spans="1:8">
      <c r="A14" s="95"/>
      <c r="B14" s="95"/>
      <c r="C14" s="95"/>
      <c r="D14" s="95"/>
      <c r="E14" s="95"/>
      <c r="F14" s="95"/>
      <c r="G14" s="95"/>
      <c r="H14" s="95"/>
    </row>
    <row r="15" spans="1:8">
      <c r="A15" s="95"/>
      <c r="B15" s="95"/>
      <c r="C15" s="95"/>
      <c r="D15" s="95"/>
      <c r="E15" s="95"/>
      <c r="F15" s="95"/>
      <c r="G15" s="95"/>
      <c r="H15" s="95"/>
    </row>
    <row r="16" spans="1:8">
      <c r="A16" s="95"/>
      <c r="B16" s="95"/>
      <c r="C16" s="95"/>
      <c r="D16" s="95"/>
      <c r="E16" s="95"/>
      <c r="F16" s="95"/>
      <c r="G16" s="95"/>
      <c r="H16" s="95"/>
    </row>
    <row r="17" spans="1:8">
      <c r="A17" s="95"/>
      <c r="B17" s="95"/>
      <c r="C17" s="95"/>
      <c r="D17" s="95"/>
      <c r="E17" s="95"/>
      <c r="F17" s="95"/>
      <c r="G17" s="95"/>
      <c r="H17" s="95"/>
    </row>
    <row r="18" spans="1:8">
      <c r="A18" s="95"/>
      <c r="B18" s="95"/>
      <c r="C18" s="95"/>
      <c r="D18" s="95"/>
      <c r="E18" s="95"/>
      <c r="F18" s="95"/>
      <c r="G18" s="95"/>
      <c r="H18" s="95"/>
    </row>
  </sheetData>
  <sheetProtection password="CC31" sheet="1" objects="1" scenarios="1" selectLockedCells="1" selectUnlockedCells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Лист3</vt:lpstr>
      <vt:lpstr>Результаты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2014-10-31T10:57:40Z</dcterms:created>
  <dcterms:modified xsi:type="dcterms:W3CDTF">2014-11-02T18:34:31Z</dcterms:modified>
</cp:coreProperties>
</file>